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Rekapitulácia stavby" sheetId="1" r:id="rId1"/>
    <sheet name="01 - Zateplenie stropu" sheetId="2" r:id="rId2"/>
    <sheet name="02 - Oprava fasády" sheetId="3" r:id="rId3"/>
    <sheet name="03 - Výmena okien a dverí" sheetId="4" r:id="rId4"/>
    <sheet name="04 - Náter strechy" sheetId="5" r:id="rId5"/>
    <sheet name="05 - vykurovanie" sheetId="6" r:id="rId6"/>
    <sheet name="06 - Maľovanie" sheetId="7" r:id="rId7"/>
  </sheets>
  <definedNames>
    <definedName name="_xlnm._FilterDatabase" localSheetId="1" hidden="1">'01 - Zateplenie stropu'!$C$120:$K$132</definedName>
    <definedName name="_xlnm._FilterDatabase" localSheetId="2" hidden="1">'02 - Oprava fasády'!$C$119:$K$135</definedName>
    <definedName name="_xlnm._FilterDatabase" localSheetId="3" hidden="1">'03 - Výmena okien a dverí'!$C$121:$K$157</definedName>
    <definedName name="_xlnm._FilterDatabase" localSheetId="4" hidden="1">'04 - Náter strechy'!$C$117:$K$123</definedName>
    <definedName name="_xlnm._FilterDatabase" localSheetId="5" hidden="1">'05 - vykurovanie'!$C$117:$K$125</definedName>
    <definedName name="_xlnm._FilterDatabase" localSheetId="6" hidden="1">'06 - Maľovanie'!$C$118:$K$125</definedName>
    <definedName name="_xlnm.Print_Titles" localSheetId="1">'01 - Zateplenie stropu'!$120:$120</definedName>
    <definedName name="_xlnm.Print_Titles" localSheetId="2">'02 - Oprava fasády'!$119:$119</definedName>
    <definedName name="_xlnm.Print_Titles" localSheetId="3">'03 - Výmena okien a dverí'!$121:$121</definedName>
    <definedName name="_xlnm.Print_Titles" localSheetId="4">'04 - Náter strechy'!$117:$117</definedName>
    <definedName name="_xlnm.Print_Titles" localSheetId="5">'05 - vykurovanie'!$117:$117</definedName>
    <definedName name="_xlnm.Print_Titles" localSheetId="6">'06 - Maľovanie'!$118:$118</definedName>
    <definedName name="_xlnm.Print_Titles" localSheetId="0">'Rekapitulácia stavby'!$92:$92</definedName>
    <definedName name="_xlnm.Print_Area" localSheetId="1">'01 - Zateplenie stropu'!$C$4:$J$76,'01 - Zateplenie stropu'!$C$82:$J$102,'01 - Zateplenie stropu'!$C$108:$J$132</definedName>
    <definedName name="_xlnm.Print_Area" localSheetId="2">'02 - Oprava fasády'!$C$4:$J$76,'02 - Oprava fasády'!$C$82:$J$101,'02 - Oprava fasády'!$C$107:$J$135</definedName>
    <definedName name="_xlnm.Print_Area" localSheetId="3">'03 - Výmena okien a dverí'!$C$4:$J$76,'03 - Výmena okien a dverí'!$C$82:$J$103,'03 - Výmena okien a dverí'!$C$109:$J$157</definedName>
    <definedName name="_xlnm.Print_Area" localSheetId="4">'04 - Náter strechy'!$C$4:$J$76,'04 - Náter strechy'!$C$82:$J$99,'04 - Náter strechy'!$C$105:$J$123</definedName>
    <definedName name="_xlnm.Print_Area" localSheetId="5">'05 - vykurovanie'!$C$4:$J$76,'05 - vykurovanie'!$C$82:$J$99,'05 - vykurovanie'!$C$105:$J$125</definedName>
    <definedName name="_xlnm.Print_Area" localSheetId="6">'06 - Maľovanie'!$C$4:$J$76,'06 - Maľovanie'!$C$82:$J$100,'06 - Maľovanie'!$C$106:$J$125</definedName>
    <definedName name="_xlnm.Print_Area" localSheetId="0">'Rekapitulácia stavby'!$D$4:$AO$76,'Rekapitulácia stavby'!$C$82:$AQ$101</definedName>
  </definedNames>
  <calcPr calcId="125725"/>
</workbook>
</file>

<file path=xl/calcChain.xml><?xml version="1.0" encoding="utf-8"?>
<calcChain xmlns="http://schemas.openxmlformats.org/spreadsheetml/2006/main">
  <c r="J37" i="7"/>
  <c r="J36"/>
  <c r="AY100" i="1"/>
  <c r="J35" i="7"/>
  <c r="AX100" i="1"/>
  <c r="BI125" i="7"/>
  <c r="BH125"/>
  <c r="BG125"/>
  <c r="BE125"/>
  <c r="T125"/>
  <c r="R125"/>
  <c r="P125"/>
  <c r="BI124"/>
  <c r="BH124"/>
  <c r="BG124"/>
  <c r="BE124"/>
  <c r="T124"/>
  <c r="R124"/>
  <c r="P124"/>
  <c r="BI122"/>
  <c r="BH122"/>
  <c r="BG122"/>
  <c r="BE122"/>
  <c r="T122"/>
  <c r="T121"/>
  <c r="R122"/>
  <c r="R121"/>
  <c r="P122"/>
  <c r="P121"/>
  <c r="F113"/>
  <c r="E111"/>
  <c r="F89"/>
  <c r="E87"/>
  <c r="J24"/>
  <c r="E24"/>
  <c r="J116" s="1"/>
  <c r="J23"/>
  <c r="J21"/>
  <c r="E21"/>
  <c r="J91" s="1"/>
  <c r="J20"/>
  <c r="J18"/>
  <c r="E18"/>
  <c r="F92" s="1"/>
  <c r="J17"/>
  <c r="J15"/>
  <c r="E15"/>
  <c r="F115" s="1"/>
  <c r="J14"/>
  <c r="J12"/>
  <c r="J113" s="1"/>
  <c r="E7"/>
  <c r="E109" s="1"/>
  <c r="J37" i="6"/>
  <c r="J36"/>
  <c r="AY99" i="1" s="1"/>
  <c r="J35" i="6"/>
  <c r="AX99" i="1" s="1"/>
  <c r="BI125" i="6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F112"/>
  <c r="E110"/>
  <c r="F89"/>
  <c r="E87"/>
  <c r="J24"/>
  <c r="E24"/>
  <c r="J115" s="1"/>
  <c r="J23"/>
  <c r="J21"/>
  <c r="E21"/>
  <c r="J91" s="1"/>
  <c r="J20"/>
  <c r="J18"/>
  <c r="E18"/>
  <c r="F115" s="1"/>
  <c r="J17"/>
  <c r="J15"/>
  <c r="E15"/>
  <c r="F91" s="1"/>
  <c r="J14"/>
  <c r="J12"/>
  <c r="J89" s="1"/>
  <c r="E7"/>
  <c r="E108" s="1"/>
  <c r="J37" i="5"/>
  <c r="J36"/>
  <c r="AY98" i="1" s="1"/>
  <c r="J35" i="5"/>
  <c r="AX98" i="1" s="1"/>
  <c r="BI123" i="5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F112"/>
  <c r="E110"/>
  <c r="F89"/>
  <c r="E87"/>
  <c r="J24"/>
  <c r="E24"/>
  <c r="J115" s="1"/>
  <c r="J23"/>
  <c r="J21"/>
  <c r="E21"/>
  <c r="J91" s="1"/>
  <c r="J20"/>
  <c r="J18"/>
  <c r="E18"/>
  <c r="F92" s="1"/>
  <c r="J17"/>
  <c r="J15"/>
  <c r="E15"/>
  <c r="F91" s="1"/>
  <c r="J14"/>
  <c r="J12"/>
  <c r="J89" s="1"/>
  <c r="E7"/>
  <c r="E85" s="1"/>
  <c r="J37" i="4"/>
  <c r="J36"/>
  <c r="AY97" i="1" s="1"/>
  <c r="J35" i="4"/>
  <c r="AX97" i="1" s="1"/>
  <c r="BI157" i="4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F116"/>
  <c r="E114"/>
  <c r="F89"/>
  <c r="E87"/>
  <c r="J24"/>
  <c r="E24"/>
  <c r="J92" s="1"/>
  <c r="J23"/>
  <c r="J21"/>
  <c r="E21"/>
  <c r="J91" s="1"/>
  <c r="J20"/>
  <c r="J18"/>
  <c r="E18"/>
  <c r="F119" s="1"/>
  <c r="J17"/>
  <c r="J15"/>
  <c r="E15"/>
  <c r="F118" s="1"/>
  <c r="J14"/>
  <c r="J12"/>
  <c r="J116" s="1"/>
  <c r="E7"/>
  <c r="E112" s="1"/>
  <c r="J37" i="3"/>
  <c r="J36"/>
  <c r="AY96" i="1" s="1"/>
  <c r="J35" i="3"/>
  <c r="AX96" i="1" s="1"/>
  <c r="BI135" i="3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3"/>
  <c r="BH123"/>
  <c r="BG123"/>
  <c r="BE123"/>
  <c r="T123"/>
  <c r="T122" s="1"/>
  <c r="R123"/>
  <c r="R122" s="1"/>
  <c r="P123"/>
  <c r="P122" s="1"/>
  <c r="F114"/>
  <c r="E112"/>
  <c r="F89"/>
  <c r="E87"/>
  <c r="J24"/>
  <c r="E24"/>
  <c r="J117"/>
  <c r="J23"/>
  <c r="J21"/>
  <c r="E21"/>
  <c r="J91"/>
  <c r="J20"/>
  <c r="J18"/>
  <c r="E18"/>
  <c r="F117"/>
  <c r="J17"/>
  <c r="J15"/>
  <c r="E15"/>
  <c r="F116"/>
  <c r="J14"/>
  <c r="J12"/>
  <c r="J114" s="1"/>
  <c r="E7"/>
  <c r="E85" s="1"/>
  <c r="J37" i="2"/>
  <c r="J36"/>
  <c r="AY95" i="1"/>
  <c r="J35" i="2"/>
  <c r="AX95" i="1"/>
  <c r="BI132" i="2"/>
  <c r="BH132"/>
  <c r="BG132"/>
  <c r="BE132"/>
  <c r="T132"/>
  <c r="R132"/>
  <c r="P132"/>
  <c r="BI131"/>
  <c r="BH131"/>
  <c r="BG131"/>
  <c r="BE131"/>
  <c r="T131"/>
  <c r="R131"/>
  <c r="P131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4"/>
  <c r="BH124"/>
  <c r="BG124"/>
  <c r="BE124"/>
  <c r="T124"/>
  <c r="T123" s="1"/>
  <c r="T122" s="1"/>
  <c r="R124"/>
  <c r="R123"/>
  <c r="R122" s="1"/>
  <c r="P124"/>
  <c r="P123" s="1"/>
  <c r="P122" s="1"/>
  <c r="F115"/>
  <c r="E113"/>
  <c r="F89"/>
  <c r="E87"/>
  <c r="J24"/>
  <c r="E24"/>
  <c r="J92" s="1"/>
  <c r="J23"/>
  <c r="J21"/>
  <c r="E21"/>
  <c r="J117" s="1"/>
  <c r="J20"/>
  <c r="J18"/>
  <c r="E18"/>
  <c r="F118" s="1"/>
  <c r="J17"/>
  <c r="J15"/>
  <c r="E15"/>
  <c r="F117" s="1"/>
  <c r="J14"/>
  <c r="J12"/>
  <c r="J89" s="1"/>
  <c r="E7"/>
  <c r="E85" s="1"/>
  <c r="L90" i="1"/>
  <c r="AM90"/>
  <c r="AM89"/>
  <c r="L89"/>
  <c r="AM87"/>
  <c r="L87"/>
  <c r="L85"/>
  <c r="L84"/>
  <c r="BK129" i="2"/>
  <c r="BK127"/>
  <c r="J134" i="3"/>
  <c r="BK135"/>
  <c r="BK129"/>
  <c r="J126"/>
  <c r="BK156" i="4"/>
  <c r="BK142"/>
  <c r="BK125"/>
  <c r="J140"/>
  <c r="BK137"/>
  <c r="BK130"/>
  <c r="J149"/>
  <c r="J141"/>
  <c r="BK152"/>
  <c r="J134"/>
  <c r="BK122" i="5"/>
  <c r="BK123" i="6"/>
  <c r="J125" i="7"/>
  <c r="J132" i="2"/>
  <c r="BK124"/>
  <c r="J124"/>
  <c r="BK127" i="3"/>
  <c r="BK134"/>
  <c r="BK131"/>
  <c r="J131"/>
  <c r="BK147" i="4"/>
  <c r="BK141"/>
  <c r="J132"/>
  <c r="J155"/>
  <c r="BK132"/>
  <c r="BK129"/>
  <c r="J145"/>
  <c r="J156"/>
  <c r="BK135"/>
  <c r="BK140"/>
  <c r="BK123" i="5"/>
  <c r="J125" i="6"/>
  <c r="BK122"/>
  <c r="BK122" i="7"/>
  <c r="J128" i="2"/>
  <c r="J128" i="3"/>
  <c r="BK134" i="4"/>
  <c r="J128"/>
  <c r="J131"/>
  <c r="J121" i="6"/>
  <c r="J131" i="2"/>
  <c r="BK133" i="3"/>
  <c r="BK157" i="4"/>
  <c r="BK136"/>
  <c r="BK153"/>
  <c r="J123" i="5"/>
  <c r="BK121" i="6"/>
  <c r="BK131" i="2"/>
  <c r="BK128"/>
  <c r="J135" i="3"/>
  <c r="J123"/>
  <c r="BK128"/>
  <c r="BK125"/>
  <c r="J146" i="4"/>
  <c r="BK128"/>
  <c r="J157"/>
  <c r="J150"/>
  <c r="J153"/>
  <c r="BK148"/>
  <c r="BK131"/>
  <c r="J126"/>
  <c r="BK145"/>
  <c r="BK127"/>
  <c r="J121" i="5"/>
  <c r="BK125" i="6"/>
  <c r="J122" i="7"/>
  <c r="J125" i="3"/>
  <c r="BK123"/>
  <c r="BK126" i="4"/>
  <c r="J135"/>
  <c r="BK150"/>
  <c r="BK124" i="6"/>
  <c r="BK132" i="2"/>
  <c r="J127"/>
  <c r="J133" i="3"/>
  <c r="BK126"/>
  <c r="BK132"/>
  <c r="J127"/>
  <c r="J151" i="4"/>
  <c r="J144"/>
  <c r="J129"/>
  <c r="J152"/>
  <c r="J133"/>
  <c r="BK151"/>
  <c r="J125"/>
  <c r="J137"/>
  <c r="BK121" i="5"/>
  <c r="J124" i="6"/>
  <c r="J122"/>
  <c r="J124" i="7"/>
  <c r="J132" i="3"/>
  <c r="BK155" i="4"/>
  <c r="J127"/>
  <c r="J147"/>
  <c r="J142"/>
  <c r="J122" i="5"/>
  <c r="BK124" i="7"/>
  <c r="AS94" i="1"/>
  <c r="J148" i="4"/>
  <c r="J136"/>
  <c r="BK125" i="7"/>
  <c r="J129" i="2"/>
  <c r="J129" i="3"/>
  <c r="BK149" i="4"/>
  <c r="J130"/>
  <c r="BK144"/>
  <c r="BK133"/>
  <c r="BK146"/>
  <c r="J123" i="6"/>
  <c r="T124" i="3" l="1"/>
  <c r="R154" i="4"/>
  <c r="R126" i="2"/>
  <c r="T130" i="3"/>
  <c r="P139" i="4"/>
  <c r="P154"/>
  <c r="R120" i="5"/>
  <c r="R119" s="1"/>
  <c r="R118" s="1"/>
  <c r="BK124" i="3"/>
  <c r="BK121" s="1"/>
  <c r="BK120" s="1"/>
  <c r="J120" s="1"/>
  <c r="J30" s="1"/>
  <c r="R130" i="2"/>
  <c r="P124" i="3"/>
  <c r="P121" s="1"/>
  <c r="P120" s="1"/>
  <c r="AU96" i="1" s="1"/>
  <c r="BK124" i="4"/>
  <c r="J124" s="1"/>
  <c r="J98" s="1"/>
  <c r="R139"/>
  <c r="T139"/>
  <c r="T138" s="1"/>
  <c r="T154"/>
  <c r="T126" i="2"/>
  <c r="R124" i="3"/>
  <c r="BK120" i="6"/>
  <c r="J120" s="1"/>
  <c r="J98" s="1"/>
  <c r="BK130" i="2"/>
  <c r="J130"/>
  <c r="J101" s="1"/>
  <c r="BK130" i="3"/>
  <c r="J130"/>
  <c r="J100"/>
  <c r="T124" i="4"/>
  <c r="T123" s="1"/>
  <c r="R143"/>
  <c r="P120" i="5"/>
  <c r="P119" s="1"/>
  <c r="P118" s="1"/>
  <c r="AU98" i="1" s="1"/>
  <c r="R120" i="6"/>
  <c r="R119" s="1"/>
  <c r="R118" s="1"/>
  <c r="P130" i="2"/>
  <c r="R124" i="4"/>
  <c r="R123" s="1"/>
  <c r="T143"/>
  <c r="R123" i="7"/>
  <c r="R120" s="1"/>
  <c r="R119" s="1"/>
  <c r="P126" i="2"/>
  <c r="P125"/>
  <c r="P121" s="1"/>
  <c r="AU95" i="1" s="1"/>
  <c r="P130" i="3"/>
  <c r="P124" i="4"/>
  <c r="P123" s="1"/>
  <c r="BK143"/>
  <c r="J143"/>
  <c r="J101"/>
  <c r="BK154"/>
  <c r="J154" s="1"/>
  <c r="J102" s="1"/>
  <c r="BK120" i="5"/>
  <c r="J120" s="1"/>
  <c r="J98" s="1"/>
  <c r="T120" i="6"/>
  <c r="T119"/>
  <c r="T118" s="1"/>
  <c r="P123" i="7"/>
  <c r="P120"/>
  <c r="P119"/>
  <c r="AU100" i="1" s="1"/>
  <c r="BK126" i="2"/>
  <c r="BK125"/>
  <c r="J125"/>
  <c r="J99" s="1"/>
  <c r="T130"/>
  <c r="R130" i="3"/>
  <c r="BK139" i="4"/>
  <c r="J139" s="1"/>
  <c r="J100" s="1"/>
  <c r="P143"/>
  <c r="T120" i="5"/>
  <c r="T119" s="1"/>
  <c r="T118" s="1"/>
  <c r="P120" i="6"/>
  <c r="P119"/>
  <c r="P118" s="1"/>
  <c r="AU99" i="1" s="1"/>
  <c r="BK123" i="7"/>
  <c r="J123"/>
  <c r="J99" s="1"/>
  <c r="T123"/>
  <c r="T120"/>
  <c r="T119"/>
  <c r="BK123" i="2"/>
  <c r="BK122" s="1"/>
  <c r="BK122" i="3"/>
  <c r="J122"/>
  <c r="J98"/>
  <c r="BK121" i="7"/>
  <c r="J121" s="1"/>
  <c r="J98" s="1"/>
  <c r="BK119" i="6"/>
  <c r="BK118" s="1"/>
  <c r="J118" s="1"/>
  <c r="J96" s="1"/>
  <c r="J89" i="7"/>
  <c r="J92"/>
  <c r="BF122"/>
  <c r="F116"/>
  <c r="J115"/>
  <c r="E85"/>
  <c r="BF124"/>
  <c r="F91"/>
  <c r="BF125"/>
  <c r="F114" i="6"/>
  <c r="F92"/>
  <c r="J112"/>
  <c r="BF123"/>
  <c r="J92"/>
  <c r="E85"/>
  <c r="J114"/>
  <c r="BF121"/>
  <c r="BF124"/>
  <c r="BF122"/>
  <c r="BF125"/>
  <c r="J92" i="5"/>
  <c r="F114"/>
  <c r="J114"/>
  <c r="J112"/>
  <c r="E108"/>
  <c r="F115"/>
  <c r="BF121"/>
  <c r="BF123"/>
  <c r="BF122"/>
  <c r="BK123" i="4"/>
  <c r="J123" s="1"/>
  <c r="J97" s="1"/>
  <c r="F92"/>
  <c r="BF131"/>
  <c r="BF149"/>
  <c r="BF155"/>
  <c r="J89"/>
  <c r="BF129"/>
  <c r="BF146"/>
  <c r="J118"/>
  <c r="BF140"/>
  <c r="BF142"/>
  <c r="BF141"/>
  <c r="BF156"/>
  <c r="BF157"/>
  <c r="BF125"/>
  <c r="BF136"/>
  <c r="BF135"/>
  <c r="E85"/>
  <c r="F91"/>
  <c r="J119"/>
  <c r="BF130"/>
  <c r="BF134"/>
  <c r="BF127"/>
  <c r="BF128"/>
  <c r="BF137"/>
  <c r="BF145"/>
  <c r="BF147"/>
  <c r="BF153"/>
  <c r="BF152"/>
  <c r="BF126"/>
  <c r="BF132"/>
  <c r="BF133"/>
  <c r="BF144"/>
  <c r="BF148"/>
  <c r="BF150"/>
  <c r="BF151"/>
  <c r="J89" i="3"/>
  <c r="J92"/>
  <c r="BF123"/>
  <c r="BF125"/>
  <c r="J123" i="2"/>
  <c r="J98"/>
  <c r="F91" i="3"/>
  <c r="BF129"/>
  <c r="BF131"/>
  <c r="F92"/>
  <c r="E110"/>
  <c r="BF135"/>
  <c r="BF126"/>
  <c r="BF133"/>
  <c r="BF132"/>
  <c r="J126" i="2"/>
  <c r="J100"/>
  <c r="J116" i="3"/>
  <c r="BF128"/>
  <c r="BF127"/>
  <c r="BF134"/>
  <c r="F91" i="2"/>
  <c r="J115"/>
  <c r="E111"/>
  <c r="BF124"/>
  <c r="F92"/>
  <c r="J118"/>
  <c r="BF127"/>
  <c r="J91"/>
  <c r="BF128"/>
  <c r="BF129"/>
  <c r="BF131"/>
  <c r="BF132"/>
  <c r="F36"/>
  <c r="BC95" i="1" s="1"/>
  <c r="F36" i="4"/>
  <c r="BC97" i="1"/>
  <c r="F36" i="5"/>
  <c r="BC98" i="1" s="1"/>
  <c r="F33" i="5"/>
  <c r="AZ98" i="1"/>
  <c r="F37" i="7"/>
  <c r="BD100" i="1" s="1"/>
  <c r="F35" i="7"/>
  <c r="BB100" i="1"/>
  <c r="F33" i="3"/>
  <c r="AZ96" i="1" s="1"/>
  <c r="F36" i="6"/>
  <c r="BC99" i="1"/>
  <c r="F35" i="2"/>
  <c r="BB95" i="1" s="1"/>
  <c r="F36" i="3"/>
  <c r="BC96" i="1"/>
  <c r="F35" i="4"/>
  <c r="BB97" i="1"/>
  <c r="J33" i="6"/>
  <c r="AV99" i="1"/>
  <c r="F33" i="7"/>
  <c r="AZ100" i="1"/>
  <c r="J33" i="2"/>
  <c r="AV95" i="1"/>
  <c r="J33" i="3"/>
  <c r="AV96" i="1"/>
  <c r="F37" i="4"/>
  <c r="BD97" i="1"/>
  <c r="F35" i="6"/>
  <c r="BB99" i="1" s="1"/>
  <c r="J33" i="7"/>
  <c r="AV100" i="1"/>
  <c r="F33" i="2"/>
  <c r="AZ95" i="1" s="1"/>
  <c r="J33" i="5"/>
  <c r="AV98" i="1"/>
  <c r="F33" i="6"/>
  <c r="AZ99" i="1" s="1"/>
  <c r="F37" i="2"/>
  <c r="BD95" i="1"/>
  <c r="F33" i="4"/>
  <c r="AZ97" i="1"/>
  <c r="F35" i="5"/>
  <c r="BB98" i="1" s="1"/>
  <c r="F37" i="5"/>
  <c r="BD98" i="1"/>
  <c r="F36" i="7"/>
  <c r="BC100" i="1" s="1"/>
  <c r="F37" i="3"/>
  <c r="BD96" i="1"/>
  <c r="F37" i="6"/>
  <c r="BD99" i="1" s="1"/>
  <c r="J33" i="4"/>
  <c r="AV97" i="1"/>
  <c r="F35" i="3"/>
  <c r="BB96" i="1" s="1"/>
  <c r="J122" i="2" l="1"/>
  <c r="J97" s="1"/>
  <c r="BK121"/>
  <c r="J121" s="1"/>
  <c r="BK138" i="4"/>
  <c r="J138" s="1"/>
  <c r="J99" s="1"/>
  <c r="J124" i="3"/>
  <c r="J99" s="1"/>
  <c r="R121"/>
  <c r="R120" s="1"/>
  <c r="T122" i="4"/>
  <c r="T125" i="2"/>
  <c r="T121"/>
  <c r="R138" i="4"/>
  <c r="R122"/>
  <c r="P138"/>
  <c r="P122"/>
  <c r="AU97" i="1" s="1"/>
  <c r="AU94" s="1"/>
  <c r="R125" i="2"/>
  <c r="R121" s="1"/>
  <c r="T121" i="3"/>
  <c r="T120" s="1"/>
  <c r="BK120" i="7"/>
  <c r="BK119" s="1"/>
  <c r="J119" s="1"/>
  <c r="J96" s="1"/>
  <c r="BK119" i="5"/>
  <c r="J119" s="1"/>
  <c r="J97" s="1"/>
  <c r="J119" i="6"/>
  <c r="J97"/>
  <c r="AG96" i="1"/>
  <c r="J121" i="3"/>
  <c r="J97" s="1"/>
  <c r="J96"/>
  <c r="J30" i="6"/>
  <c r="AG99" i="1"/>
  <c r="BC94"/>
  <c r="AY94" s="1"/>
  <c r="J34" i="3"/>
  <c r="AW96" i="1"/>
  <c r="AT96" s="1"/>
  <c r="AN96" s="1"/>
  <c r="F34" i="7"/>
  <c r="BA100" i="1"/>
  <c r="J34" i="2"/>
  <c r="AW95" i="1"/>
  <c r="AT95" s="1"/>
  <c r="AZ94"/>
  <c r="W29" s="1"/>
  <c r="F34" i="3"/>
  <c r="BA96" i="1"/>
  <c r="J34" i="5"/>
  <c r="AW98" i="1"/>
  <c r="AT98" s="1"/>
  <c r="F34" i="6"/>
  <c r="BA99" i="1" s="1"/>
  <c r="BB94"/>
  <c r="W31" s="1"/>
  <c r="F34" i="2"/>
  <c r="BA95" i="1" s="1"/>
  <c r="J34" i="7"/>
  <c r="AW100" i="1" s="1"/>
  <c r="AT100" s="1"/>
  <c r="F34" i="4"/>
  <c r="BA97" i="1"/>
  <c r="J34" i="4"/>
  <c r="AW97" i="1"/>
  <c r="AT97" s="1"/>
  <c r="BD94"/>
  <c r="W33" s="1"/>
  <c r="F34" i="5"/>
  <c r="BA98" i="1" s="1"/>
  <c r="J34" i="6"/>
  <c r="AW99" i="1" s="1"/>
  <c r="AT99" s="1"/>
  <c r="J96" i="2" l="1"/>
  <c r="J30"/>
  <c r="AG95" i="1" s="1"/>
  <c r="AN95" s="1"/>
  <c r="BK122" i="4"/>
  <c r="J122" s="1"/>
  <c r="J30" s="1"/>
  <c r="AG97" i="1" s="1"/>
  <c r="AN97" s="1"/>
  <c r="J120" i="7"/>
  <c r="J97"/>
  <c r="BK118" i="5"/>
  <c r="J118"/>
  <c r="J96" s="1"/>
  <c r="AN99" i="1"/>
  <c r="J39" i="6"/>
  <c r="J39" i="4"/>
  <c r="J39" i="3"/>
  <c r="J39" i="2"/>
  <c r="J30" i="7"/>
  <c r="AG100" i="1"/>
  <c r="W32"/>
  <c r="BA94"/>
  <c r="AW94" s="1"/>
  <c r="AK30" s="1"/>
  <c r="AX94"/>
  <c r="AV94"/>
  <c r="AK29" s="1"/>
  <c r="J96" i="4" l="1"/>
  <c r="J39" i="7"/>
  <c r="AN100" i="1"/>
  <c r="J30" i="5"/>
  <c r="AG98" i="1"/>
  <c r="AN98" s="1"/>
  <c r="W30"/>
  <c r="AT94"/>
  <c r="J39" i="5" l="1"/>
  <c r="AG94" i="1"/>
  <c r="AK26" s="1"/>
  <c r="AK35" s="1"/>
  <c r="AN94" l="1"/>
</calcChain>
</file>

<file path=xl/sharedStrings.xml><?xml version="1.0" encoding="utf-8"?>
<sst xmlns="http://schemas.openxmlformats.org/spreadsheetml/2006/main" count="1748" uniqueCount="366">
  <si>
    <t>Export Komplet</t>
  </si>
  <si>
    <t/>
  </si>
  <si>
    <t>2.0</t>
  </si>
  <si>
    <t>False</t>
  </si>
  <si>
    <t>{6c50baf5-174b-4c80-ab22-12a3a5045503}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</si>
  <si>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</si>
  <si>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</si>
  <si>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</si>
  <si>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</si>
  <si>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</si>
  <si>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</si>
  <si>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</si>
  <si>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</si>
  <si>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20210728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</si>
  <si>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</si>
  <si>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</si>
  <si>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hasičskej zbrojnice</t>
  </si>
  <si>
    <t>JKSO:</t>
  </si>
  <si>
    <t>KS:</t>
  </si>
  <si>
    <t>Miesto:</t>
  </si>
  <si>
    <t xml:space="preserve"> </t>
  </si>
  <si>
    <t>Dátum:</t>
  </si>
  <si>
    <t>28. 7. 2021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</si>
  <si>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</si>
  <si>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</si>
  <si>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</si>
  <si>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</si>
  <si>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</si>
  <si>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</si>
  <si>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</si>
  <si>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</si>
  <si>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</si>
  <si>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</si>
  <si>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</si>
  <si>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</si>
  <si>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</si>
  <si>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</si>
  <si>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</si>
  <si>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</si>
  <si>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</si>
  <si>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</si>
  <si>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</si>
  <si>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</si>
  <si>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</si>
  <si>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</si>
  <si>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</si>
  <si>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</si>
  <si>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</si>
  <si>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</si>
  <si>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</si>
  <si>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</si>
  <si>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</si>
  <si>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</si>
  <si>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</si>
  <si>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</si>
  <si>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</si>
  <si>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</si>
  <si>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</si>
  <si>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</si>
  <si>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</si>
  <si>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</si>
  <si>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</si>
  <si>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</si>
  <si>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</si>
  <si>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</si>
  <si>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</si>
  <si>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</si>
  <si>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</si>
  <si>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</si>
  <si>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</si>
  <si>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</si>
  <si>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</si>
  <si>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</si>
  <si>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</si>
  <si>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</si>
  <si>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</si>
  <si>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</si>
  <si>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</si>
  <si>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Zateplenie stropu</t>
  </si>
  <si>
    <t>STA</t>
  </si>
  <si>
    <t>1</t>
  </si>
  <si>
    <t>{c6b8caf0-12c0-4b86-bf90-c6d8e125ff92}</t>
  </si>
  <si>
    <t>02</t>
  </si>
  <si>
    <t>Oprava fasády</t>
  </si>
  <si>
    <t>{f1030228-3068-45a2-8f19-2e2b5d87809f}</t>
  </si>
  <si>
    <t>03</t>
  </si>
  <si>
    <t>Výmena okien a dverí</t>
  </si>
  <si>
    <t>{8b6e3c00-2f34-4831-8f50-6448d1466301}</t>
  </si>
  <si>
    <t>04</t>
  </si>
  <si>
    <t>Náter strechy</t>
  </si>
  <si>
    <t>{7051bc8d-4c1b-4328-8225-50201dcd7a1b}</t>
  </si>
  <si>
    <t>05</t>
  </si>
  <si>
    <t>vykurovanie</t>
  </si>
  <si>
    <t>{76088f7f-99a1-4de2-b96f-fd2a9a2af0b4}</t>
  </si>
  <si>
    <t>06</t>
  </si>
  <si>
    <t>Maľovanie</t>
  </si>
  <si>
    <t>{6ebbcd76-f8e1-428f-ab68-6abda3d227e7}</t>
  </si>
  <si>
    <t>KRYCÍ LIST ROZPOČTU</t>
  </si>
  <si>
    <t>Objekt:</t>
  </si>
  <si>
    <t>01 - Zateplenie stropu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</si>
  <si>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</si>
  <si>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</si>
  <si>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</si>
  <si>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</si>
  <si>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</si>
  <si>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</si>
  <si>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</si>
  <si>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</si>
  <si>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713 - Izolácie tepelné</t>
  </si>
  <si>
    <t xml:space="preserve">    763 - Konštrukcie - drevostavby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</si>
  <si>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</si>
  <si>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</si>
  <si>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</si>
  <si>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</si>
  <si>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</si>
  <si>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</si>
  <si>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</si>
  <si>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</si>
  <si>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</si>
  <si>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</si>
  <si>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</si>
  <si>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</si>
  <si>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</si>
  <si>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</si>
  <si>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</si>
  <si>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</si>
  <si>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</si>
  <si>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6</t>
  </si>
  <si>
    <t>K</t>
  </si>
  <si>
    <t>941955003.S</t>
  </si>
  <si>
    <t>Lešenie ľahké pracovné pomocné s výškou lešeňovej podlahy nad 1,90 do 2,50 m</t>
  </si>
  <si>
    <t>m2</t>
  </si>
  <si>
    <t>4</t>
  </si>
  <si>
    <t>2</t>
  </si>
  <si>
    <t>-1119055603</t>
  </si>
  <si>
    <t>PSV</t>
  </si>
  <si>
    <t>Práce a dodávky PSV</t>
  </si>
  <si>
    <t>713</t>
  </si>
  <si>
    <t>Izolácie tepelné</t>
  </si>
  <si>
    <t>713111121.S</t>
  </si>
  <si>
    <t>Montáž tepelnej izolácie stropov rovných minerálnou vlnou, spodkom s úpravou viazacím drôtom</t>
  </si>
  <si>
    <t>16</t>
  </si>
  <si>
    <t>2038912268</t>
  </si>
  <si>
    <t>M</t>
  </si>
  <si>
    <t>631640001100</t>
  </si>
  <si>
    <t>Pás ISOVER DOMO PLUS 12, 120x1200x8400 mm, izolácia zo sklenej vlny vhodná pre šikmé strechy, podkrovia, stropy a ľahké podlahy</t>
  </si>
  <si>
    <t>32</t>
  </si>
  <si>
    <t>1753047583</t>
  </si>
  <si>
    <t>3</t>
  </si>
  <si>
    <t>998713101.S</t>
  </si>
  <si>
    <t>Presun hmôt pre izolácie tepelné v objektoch výšky do 6 m</t>
  </si>
  <si>
    <t>t</t>
  </si>
  <si>
    <t>-1381773693</t>
  </si>
  <si>
    <t>763</t>
  </si>
  <si>
    <t>Konštrukcie - drevostavby</t>
  </si>
  <si>
    <t>763160302</t>
  </si>
  <si>
    <t>Podkrovie SDK Rigips RF 12.5 mm, na profiloch Rigistil a krokvových závesoch, bez TI</t>
  </si>
  <si>
    <t>770302895</t>
  </si>
  <si>
    <t>5</t>
  </si>
  <si>
    <t>998763101.S</t>
  </si>
  <si>
    <t>Presun hmôt pre drevostavby v objektoch výšky do 12 m</t>
  </si>
  <si>
    <t>-2118290742</t>
  </si>
  <si>
    <t>02 - Oprava fasády</t>
  </si>
  <si>
    <t xml:space="preserve">    2 - Zakladanie</t>
  </si>
  <si>
    <t xml:space="preserve">    6 - Úpravy povrchov, podlahy, osadenie</t>
  </si>
  <si>
    <t>Zakladanie</t>
  </si>
  <si>
    <t>216904112.S</t>
  </si>
  <si>
    <t xml:space="preserve">Očistenie plôch tlakovou vodou L stien akéhokoľvek muriva </t>
  </si>
  <si>
    <t>1358738632</t>
  </si>
  <si>
    <t>Úpravy povrchov, podlahy, osadenie</t>
  </si>
  <si>
    <t>622464232</t>
  </si>
  <si>
    <t>Vonkajšia omietka stien tenkovrstvová BAUMIT, silikónová, Baumit SilikonTop, škrabaná, hr. 2 mm</t>
  </si>
  <si>
    <t>1083783680</t>
  </si>
  <si>
    <t>622466115</t>
  </si>
  <si>
    <t>Príprava vonkajšieho podkladu stien BAUMIT, penetračný náter Baumit BetonKontakt</t>
  </si>
  <si>
    <t>2121129588</t>
  </si>
  <si>
    <t>622467491</t>
  </si>
  <si>
    <t>Vonkajšia penetrácia stien CEMIX, akrylátová a silikónová ASN biela pod omietky ušlachtilé, pastovité, akrylátové a silikónové fasádne a fasádne farby</t>
  </si>
  <si>
    <t>-2007206686</t>
  </si>
  <si>
    <t>13</t>
  </si>
  <si>
    <t>625250312.S</t>
  </si>
  <si>
    <t>Kontaktný zatepľovací systém ostenia z bieleho EPS hr. 20 mm</t>
  </si>
  <si>
    <t>1923698635</t>
  </si>
  <si>
    <t>12</t>
  </si>
  <si>
    <t>625251233</t>
  </si>
  <si>
    <t>Kontaktný zatepľovací systém hr. 100 mm BAUMIT OPEN - štandardné riešenie (biely EPS-F), skrutkovacie kotvy</t>
  </si>
  <si>
    <t>1306297091</t>
  </si>
  <si>
    <t>7</t>
  </si>
  <si>
    <t>941941031.S</t>
  </si>
  <si>
    <t>Montáž lešenia ľahkého pracovného radového s podlahami šírky od 0,80 do 1,00 m, výšky do 10 m</t>
  </si>
  <si>
    <t>-1650127461</t>
  </si>
  <si>
    <t>8</t>
  </si>
  <si>
    <t>941941191.S</t>
  </si>
  <si>
    <t>Príplatok za prvý a každý ďalší i začatý mesiac použitia lešenia ľahkého pracovného radového s podlahami šírky od 0,80 do 1,00 m, výšky do 10 m</t>
  </si>
  <si>
    <t>-1785334460</t>
  </si>
  <si>
    <t>941941831.S</t>
  </si>
  <si>
    <t>Demontáž lešenia ľahkého pracovného radového s podlahami šírky nad 0,80 do 1,00 m, výšky do 10 m</t>
  </si>
  <si>
    <t>-519526219</t>
  </si>
  <si>
    <t>11</t>
  </si>
  <si>
    <t>953945107</t>
  </si>
  <si>
    <t>BAUMIT Soklový profil SL 10 (hliníkový)</t>
  </si>
  <si>
    <t>m</t>
  </si>
  <si>
    <t>1076575839</t>
  </si>
  <si>
    <t>10</t>
  </si>
  <si>
    <t>953995113</t>
  </si>
  <si>
    <t>BAUMIT Rohová lišta z PVC</t>
  </si>
  <si>
    <t>2062527130</t>
  </si>
  <si>
    <t>03 - Výmena okien a dverí</t>
  </si>
  <si>
    <t xml:space="preserve">    764 - Konštrukcie klampiarske</t>
  </si>
  <si>
    <t xml:space="preserve">    766 - Konštrukcie stolárske</t>
  </si>
  <si>
    <t xml:space="preserve">    767 - Konštrukcie doplnkové kovové</t>
  </si>
  <si>
    <t>968061112.S</t>
  </si>
  <si>
    <t>Vyvesenie dreveného okenného krídla do suti plochy do 1,5 m2, -0,01200t</t>
  </si>
  <si>
    <t>ks</t>
  </si>
  <si>
    <t>-618769655</t>
  </si>
  <si>
    <t>968061115.S</t>
  </si>
  <si>
    <t>Demontáž okien drevených, 1 bm obvodu - 0,008t</t>
  </si>
  <si>
    <t>1509127417</t>
  </si>
  <si>
    <t>968061116.S</t>
  </si>
  <si>
    <t>Demontáž dverí drevených vchodových, 1 bm obvodu - 0,012t</t>
  </si>
  <si>
    <t>-1770408712</t>
  </si>
  <si>
    <t>968061125.S</t>
  </si>
  <si>
    <t>Vyvesenie dreveného dverného krídla do suti plochy do 2 m2, -0,02400t</t>
  </si>
  <si>
    <t>174033761</t>
  </si>
  <si>
    <t>968061137.S</t>
  </si>
  <si>
    <t>Vyvesenie dreveného krídla vrát do suti plochy nad 4 m2, -0,08000t</t>
  </si>
  <si>
    <t>948490890</t>
  </si>
  <si>
    <t>968062245.S</t>
  </si>
  <si>
    <t>Vybúranie drevených rámov okien jednoduchých plochy do 2 m2,  -0,03100t</t>
  </si>
  <si>
    <t>585149499</t>
  </si>
  <si>
    <t>968072455.S</t>
  </si>
  <si>
    <t>Vybúranie kovových dverových zárubní plochy do 2 m2,  -0,07600t</t>
  </si>
  <si>
    <t>-1657337237</t>
  </si>
  <si>
    <t>968072559.S</t>
  </si>
  <si>
    <t>Vybúranie zárubne  vrát plochy nad 5 m2,  -0,06600t</t>
  </si>
  <si>
    <t>-188006701</t>
  </si>
  <si>
    <t>27</t>
  </si>
  <si>
    <t>979081111.S</t>
  </si>
  <si>
    <t>Odvoz sutiny a vybúraných hmôt na skládku do 1 km</t>
  </si>
  <si>
    <t>-2027373346</t>
  </si>
  <si>
    <t>28</t>
  </si>
  <si>
    <t>979082111.S</t>
  </si>
  <si>
    <t>Vnútrostavenisková doprava sutiny a vybúraných hmôt do 10 m</t>
  </si>
  <si>
    <t>-1565946574</t>
  </si>
  <si>
    <t>29</t>
  </si>
  <si>
    <t>979082121.S</t>
  </si>
  <si>
    <t>Vnútrostavenisková doprava sutiny a vybúraných hmôt za každých ďalších 5 m</t>
  </si>
  <si>
    <t>228488357</t>
  </si>
  <si>
    <t>26</t>
  </si>
  <si>
    <t>979083111.S</t>
  </si>
  <si>
    <t>Vodorovné premiestnenie sutiny na skládku do 100 m</t>
  </si>
  <si>
    <t>-578247178</t>
  </si>
  <si>
    <t>30</t>
  </si>
  <si>
    <t>979089012.S</t>
  </si>
  <si>
    <t>Poplatok za skladovanie - betón, tehly, dlaždice (17 01) ostatné</t>
  </si>
  <si>
    <t>254093775</t>
  </si>
  <si>
    <t>764</t>
  </si>
  <si>
    <t>Konštrukcie klampiarske</t>
  </si>
  <si>
    <t>764410430.S</t>
  </si>
  <si>
    <t>Oplechovanie parapetov z pozinkovaného farbeného PZf plechu, vrátane rohov r.š. 200 mm</t>
  </si>
  <si>
    <t>-1015389629</t>
  </si>
  <si>
    <t>764410850.S</t>
  </si>
  <si>
    <t>Demontáž oplechovania parapetov rš od 100 do 330 mm,  -0,00135t</t>
  </si>
  <si>
    <t>196072159</t>
  </si>
  <si>
    <t>25</t>
  </si>
  <si>
    <t>998764101.S</t>
  </si>
  <si>
    <t>Presun hmôt pre konštrukcie klampiarske v objektoch výšky do 6 m</t>
  </si>
  <si>
    <t>-910769812</t>
  </si>
  <si>
    <t>766</t>
  </si>
  <si>
    <t>Konštrukcie stolárske</t>
  </si>
  <si>
    <t>766621081.S</t>
  </si>
  <si>
    <t>Montáž okna plastového na PUR penu</t>
  </si>
  <si>
    <t>-2021435911</t>
  </si>
  <si>
    <t>611410001200.S</t>
  </si>
  <si>
    <t>Plastové okno jednokrídlové OS, vxš 900x1150 mm, izolačné dvojsklo, 6 komorový profil</t>
  </si>
  <si>
    <t>1251709499</t>
  </si>
  <si>
    <t>611410002800.S</t>
  </si>
  <si>
    <t>Plastové okno jednokrídlové OS, vxš 1200x1500 mm, izolačné dvojsklo, 6 komorový profil</t>
  </si>
  <si>
    <t>1464113010</t>
  </si>
  <si>
    <t>14</t>
  </si>
  <si>
    <t>766641161.S</t>
  </si>
  <si>
    <t>Montáž dverí plastových, vchodových, 1 m obvodu dverí</t>
  </si>
  <si>
    <t>1948848670</t>
  </si>
  <si>
    <t>15</t>
  </si>
  <si>
    <t>611420000100</t>
  </si>
  <si>
    <t>Vchodové dvere plastové , vxš 2000x800 mm</t>
  </si>
  <si>
    <t>1878209871</t>
  </si>
  <si>
    <t>766694141.S</t>
  </si>
  <si>
    <t>Montáž parapetnej dosky plastovej šírky do 300 mm, dĺžky do 1000 mm</t>
  </si>
  <si>
    <t>2052346522</t>
  </si>
  <si>
    <t>17</t>
  </si>
  <si>
    <t>611560000400</t>
  </si>
  <si>
    <t>Parapetná doska plastová, š.do 300mm , komôrková vnútorná</t>
  </si>
  <si>
    <t>-1688787486</t>
  </si>
  <si>
    <t>18</t>
  </si>
  <si>
    <t>766694142.S</t>
  </si>
  <si>
    <t>Montáž parapetnej dosky plastovej šírky do 300 mm, dĺžky 1000-1600 mm</t>
  </si>
  <si>
    <t>563739345</t>
  </si>
  <si>
    <t>19</t>
  </si>
  <si>
    <t>611560000500.S</t>
  </si>
  <si>
    <t>Parapetná doska plastová, šírka do  300 mm, komôrková vnútorná</t>
  </si>
  <si>
    <t>-19938784</t>
  </si>
  <si>
    <t>24</t>
  </si>
  <si>
    <t>998766101.S</t>
  </si>
  <si>
    <t>Presun hmot pre konštrukcie stolárske v objektoch výšky do 6 m</t>
  </si>
  <si>
    <t>-667707536</t>
  </si>
  <si>
    <t>767</t>
  </si>
  <si>
    <t>Konštrukcie doplnkové kovové</t>
  </si>
  <si>
    <t>21</t>
  </si>
  <si>
    <t>767651220.S</t>
  </si>
  <si>
    <t>Montáž vrát otočných, osadených do oceľovej zárubne z dielov, s plochou nad 6 do 9 m2</t>
  </si>
  <si>
    <t>1189414026</t>
  </si>
  <si>
    <t>22</t>
  </si>
  <si>
    <t>553410047000</t>
  </si>
  <si>
    <t>Vráta garážové vxš 3200x3200 mm vodorovne rebrované resp. kazetové na elektrický pohon</t>
  </si>
  <si>
    <t>-2135289419</t>
  </si>
  <si>
    <t>23</t>
  </si>
  <si>
    <t>998767101.S</t>
  </si>
  <si>
    <t>Presun hmôt pre kovové stavebné doplnkové konštrukcie v objektoch výšky do 6 m</t>
  </si>
  <si>
    <t>-1594544927</t>
  </si>
  <si>
    <t>04 - Náter strechy</t>
  </si>
  <si>
    <t xml:space="preserve">    783 - Nátery</t>
  </si>
  <si>
    <t>783</t>
  </si>
  <si>
    <t>Nátery</t>
  </si>
  <si>
    <t>783125530.S</t>
  </si>
  <si>
    <t>Nátery oceľ.konštr. syntetické ľahkých C, veľmi ľahkých CC dvojnás. 1x s emailovaním - 105μm</t>
  </si>
  <si>
    <t>-871167263</t>
  </si>
  <si>
    <t>783125730.S</t>
  </si>
  <si>
    <t>Nátery oceľ.konštr. syntetické ľahkých C alebo veľmi ľahkých CC základné - 35μm</t>
  </si>
  <si>
    <t>-142398540</t>
  </si>
  <si>
    <t>783904811.S</t>
  </si>
  <si>
    <t>Ostatné práce odmastenie chemickými odhrdzavenie kovových konštrukcií</t>
  </si>
  <si>
    <t>813837813</t>
  </si>
  <si>
    <t>05 - vykurovanie</t>
  </si>
  <si>
    <t xml:space="preserve">    769 - Montáže vzduchotechnických zariadení</t>
  </si>
  <si>
    <t>769</t>
  </si>
  <si>
    <t>Montáže vzduchotechnických zariadení</t>
  </si>
  <si>
    <t>769060015.S</t>
  </si>
  <si>
    <t>Montáž klimatizačnej jednotky vnútornej nástennej pre objem miestnosti 90 m3</t>
  </si>
  <si>
    <t>1515293432</t>
  </si>
  <si>
    <t>429520001200.S</t>
  </si>
  <si>
    <t>Nástenný monosplit set, jednotky na chladivo R32, výkon CHL/ÚK (4,0/5,0) kW, pre objem miestnosti 90 m3</t>
  </si>
  <si>
    <t>-1857253164</t>
  </si>
  <si>
    <t>769060020.S</t>
  </si>
  <si>
    <t>Montáž klimatizačnej jednotky vnútornej nástennej pre objem miestnosti 140 m3</t>
  </si>
  <si>
    <t>1304026644</t>
  </si>
  <si>
    <t>429520002300.S</t>
  </si>
  <si>
    <t>Jednotka klimatizačná, vnútorná, nástenná CHL/ÚK (5,3/5,8) kW, pre objem miestnosti 140 m3</t>
  </si>
  <si>
    <t>-1803859749</t>
  </si>
  <si>
    <t>998769201.S</t>
  </si>
  <si>
    <t>Presun hmôt pre montáž vzduchotechnických zariadení v stavbe (objekte) výšky do 7 m</t>
  </si>
  <si>
    <t>%</t>
  </si>
  <si>
    <t>917622032</t>
  </si>
  <si>
    <t>06 - Maľovanie</t>
  </si>
  <si>
    <t xml:space="preserve">    784 - Maľby</t>
  </si>
  <si>
    <t>783801812.S</t>
  </si>
  <si>
    <t>Odstránenie starých náterov z omietok oškrabaním s obrúsením stien</t>
  </si>
  <si>
    <t>-910933535</t>
  </si>
  <si>
    <t>784</t>
  </si>
  <si>
    <t>Maľby</t>
  </si>
  <si>
    <t>784426010.S</t>
  </si>
  <si>
    <t>Maľby silikátové ručne nanášané, jednonásobné základné na jemnozrnný podklad výšky do 3,80 m</t>
  </si>
  <si>
    <t>114259259</t>
  </si>
  <si>
    <t>784426050.S</t>
  </si>
  <si>
    <t>Maľby silikátové ručne nanášané, jednonásobné tónované na jemnozrnný podklad výšky do 3,80 m</t>
  </si>
  <si>
    <t>-720925866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</si>
</sst>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102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20" t="s">
        <v>5</v>
      </c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01" t="s">
        <v>13</v>
      </c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R5" s="17"/>
      <c r="BE5" s="198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203" t="s">
        <v>16</v>
      </c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R6" s="17"/>
      <c r="BE6" s="199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99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99"/>
      <c r="BS8" s="14" t="s">
        <v>6</v>
      </c>
    </row>
    <row r="9" spans="1:74" s="1" customFormat="1" ht="14.45" customHeight="1">
      <c r="B9" s="17"/>
      <c r="AR9" s="17"/>
      <c r="BE9" s="199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199"/>
      <c r="BS10" s="14" t="s">
        <v>6</v>
      </c>
    </row>
    <row r="11" spans="1:74" s="1" customFormat="1" ht="18.399999999999999" customHeight="1">
      <c r="B11" s="17"/>
      <c r="E11" s="22" t="s">
        <v>20</v>
      </c>
      <c r="AK11" s="24" t="s">
        <v>25</v>
      </c>
      <c r="AN11" s="22" t="s">
        <v>1</v>
      </c>
      <c r="AR11" s="17"/>
      <c r="BE11" s="199"/>
      <c r="BS11" s="14" t="s">
        <v>6</v>
      </c>
    </row>
    <row r="12" spans="1:74" s="1" customFormat="1" ht="6.95" customHeight="1">
      <c r="B12" s="17"/>
      <c r="AR12" s="17"/>
      <c r="BE12" s="199"/>
      <c r="BS12" s="14" t="s">
        <v>6</v>
      </c>
    </row>
    <row r="13" spans="1:74" s="1" customFormat="1" ht="12" customHeight="1">
      <c r="B13" s="17"/>
      <c r="D13" s="24" t="s">
        <v>26</v>
      </c>
      <c r="AK13" s="24" t="s">
        <v>24</v>
      </c>
      <c r="AN13" s="26" t="s">
        <v>27</v>
      </c>
      <c r="AR13" s="17"/>
      <c r="BE13" s="199"/>
      <c r="BS13" s="14" t="s">
        <v>6</v>
      </c>
    </row>
    <row r="14" spans="1:74" ht="12.75">
      <c r="B14" s="17"/>
      <c r="E14" s="204" t="s">
        <v>27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4" t="s">
        <v>25</v>
      </c>
      <c r="AN14" s="26" t="s">
        <v>27</v>
      </c>
      <c r="AR14" s="17"/>
      <c r="BE14" s="199"/>
      <c r="BS14" s="14" t="s">
        <v>6</v>
      </c>
    </row>
    <row r="15" spans="1:74" s="1" customFormat="1" ht="6.95" customHeight="1">
      <c r="B15" s="17"/>
      <c r="AR15" s="17"/>
      <c r="BE15" s="199"/>
      <c r="BS15" s="14" t="s">
        <v>3</v>
      </c>
    </row>
    <row r="16" spans="1:74" s="1" customFormat="1" ht="12" customHeight="1">
      <c r="B16" s="17"/>
      <c r="D16" s="24" t="s">
        <v>28</v>
      </c>
      <c r="AK16" s="24" t="s">
        <v>24</v>
      </c>
      <c r="AN16" s="22" t="s">
        <v>1</v>
      </c>
      <c r="AR16" s="17"/>
      <c r="BE16" s="199"/>
      <c r="BS16" s="14" t="s">
        <v>3</v>
      </c>
    </row>
    <row r="17" spans="1:71" s="1" customFormat="1" ht="18.399999999999999" customHeight="1">
      <c r="B17" s="17"/>
      <c r="E17" s="22" t="s">
        <v>20</v>
      </c>
      <c r="AK17" s="24" t="s">
        <v>25</v>
      </c>
      <c r="AN17" s="22" t="s">
        <v>1</v>
      </c>
      <c r="AR17" s="17"/>
      <c r="BE17" s="199"/>
      <c r="BS17" s="14" t="s">
        <v>29</v>
      </c>
    </row>
    <row r="18" spans="1:71" s="1" customFormat="1" ht="6.95" customHeight="1">
      <c r="B18" s="17"/>
      <c r="AR18" s="17"/>
      <c r="BE18" s="199"/>
      <c r="BS18" s="14" t="s">
        <v>6</v>
      </c>
    </row>
    <row r="19" spans="1:71" s="1" customFormat="1" ht="12" customHeight="1">
      <c r="B19" s="17"/>
      <c r="D19" s="24" t="s">
        <v>30</v>
      </c>
      <c r="AK19" s="24" t="s">
        <v>24</v>
      </c>
      <c r="AN19" s="22" t="s">
        <v>1</v>
      </c>
      <c r="AR19" s="17"/>
      <c r="BE19" s="199"/>
      <c r="BS19" s="14" t="s">
        <v>6</v>
      </c>
    </row>
    <row r="20" spans="1:71" s="1" customFormat="1" ht="18.399999999999999" customHeight="1">
      <c r="B20" s="17"/>
      <c r="E20" s="22" t="s">
        <v>20</v>
      </c>
      <c r="AK20" s="24" t="s">
        <v>25</v>
      </c>
      <c r="AN20" s="22" t="s">
        <v>1</v>
      </c>
      <c r="AR20" s="17"/>
      <c r="BE20" s="199"/>
      <c r="BS20" s="14" t="s">
        <v>29</v>
      </c>
    </row>
    <row r="21" spans="1:71" s="1" customFormat="1" ht="6.95" customHeight="1">
      <c r="B21" s="17"/>
      <c r="AR21" s="17"/>
      <c r="BE21" s="199"/>
    </row>
    <row r="22" spans="1:71" s="1" customFormat="1" ht="12" customHeight="1">
      <c r="B22" s="17"/>
      <c r="D22" s="24" t="s">
        <v>31</v>
      </c>
      <c r="AR22" s="17"/>
      <c r="BE22" s="199"/>
    </row>
    <row r="23" spans="1:71" s="1" customFormat="1" ht="16.5" customHeight="1">
      <c r="B23" s="17"/>
      <c r="E23" s="206" t="s">
        <v>1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R23" s="17"/>
      <c r="BE23" s="199"/>
    </row>
    <row r="24" spans="1:71" s="1" customFormat="1" ht="6.95" customHeight="1">
      <c r="B24" s="17"/>
      <c r="AR24" s="17"/>
      <c r="BE24" s="199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99"/>
    </row>
    <row r="26" spans="1:71" s="2" customFormat="1" ht="25.9" customHeight="1">
      <c r="A26" s="29"/>
      <c r="B26" s="30"/>
      <c r="C26" s="29"/>
      <c r="D26" s="31" t="s">
        <v>32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07">
        <f>ROUND(AG94,2)</f>
        <v>0</v>
      </c>
      <c r="AL26" s="208"/>
      <c r="AM26" s="208"/>
      <c r="AN26" s="208"/>
      <c r="AO26" s="208"/>
      <c r="AP26" s="29"/>
      <c r="AQ26" s="29"/>
      <c r="AR26" s="30"/>
      <c r="BE26" s="199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99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09" t="s">
        <v>33</v>
      </c>
      <c r="M28" s="209"/>
      <c r="N28" s="209"/>
      <c r="O28" s="209"/>
      <c r="P28" s="209"/>
      <c r="Q28" s="29"/>
      <c r="R28" s="29"/>
      <c r="S28" s="29"/>
      <c r="T28" s="29"/>
      <c r="U28" s="29"/>
      <c r="V28" s="29"/>
      <c r="W28" s="209" t="s">
        <v>34</v>
      </c>
      <c r="X28" s="209"/>
      <c r="Y28" s="209"/>
      <c r="Z28" s="209"/>
      <c r="AA28" s="209"/>
      <c r="AB28" s="209"/>
      <c r="AC28" s="209"/>
      <c r="AD28" s="209"/>
      <c r="AE28" s="209"/>
      <c r="AF28" s="29"/>
      <c r="AG28" s="29"/>
      <c r="AH28" s="29"/>
      <c r="AI28" s="29"/>
      <c r="AJ28" s="29"/>
      <c r="AK28" s="209" t="s">
        <v>35</v>
      </c>
      <c r="AL28" s="209"/>
      <c r="AM28" s="209"/>
      <c r="AN28" s="209"/>
      <c r="AO28" s="209"/>
      <c r="AP28" s="29"/>
      <c r="AQ28" s="29"/>
      <c r="AR28" s="30"/>
      <c r="BE28" s="199"/>
    </row>
    <row r="29" spans="1:71" s="3" customFormat="1" ht="14.45" customHeight="1">
      <c r="B29" s="34"/>
      <c r="D29" s="24" t="s">
        <v>36</v>
      </c>
      <c r="F29" s="35" t="s">
        <v>37</v>
      </c>
      <c r="L29" s="212">
        <v>0.2</v>
      </c>
      <c r="M29" s="211"/>
      <c r="N29" s="211"/>
      <c r="O29" s="211"/>
      <c r="P29" s="211"/>
      <c r="Q29" s="36"/>
      <c r="R29" s="36"/>
      <c r="S29" s="36"/>
      <c r="T29" s="36"/>
      <c r="U29" s="36"/>
      <c r="V29" s="36"/>
      <c r="W29" s="210">
        <f>ROUND(AZ94, 2)</f>
        <v>0</v>
      </c>
      <c r="X29" s="211"/>
      <c r="Y29" s="211"/>
      <c r="Z29" s="211"/>
      <c r="AA29" s="211"/>
      <c r="AB29" s="211"/>
      <c r="AC29" s="211"/>
      <c r="AD29" s="211"/>
      <c r="AE29" s="211"/>
      <c r="AF29" s="36"/>
      <c r="AG29" s="36"/>
      <c r="AH29" s="36"/>
      <c r="AI29" s="36"/>
      <c r="AJ29" s="36"/>
      <c r="AK29" s="210">
        <f>ROUND(AV94, 2)</f>
        <v>0</v>
      </c>
      <c r="AL29" s="211"/>
      <c r="AM29" s="211"/>
      <c r="AN29" s="211"/>
      <c r="AO29" s="211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00"/>
    </row>
    <row r="30" spans="1:71" s="3" customFormat="1" ht="14.45" customHeight="1">
      <c r="B30" s="34"/>
      <c r="F30" s="35" t="s">
        <v>38</v>
      </c>
      <c r="L30" s="212">
        <v>0.2</v>
      </c>
      <c r="M30" s="211"/>
      <c r="N30" s="211"/>
      <c r="O30" s="211"/>
      <c r="P30" s="211"/>
      <c r="Q30" s="36"/>
      <c r="R30" s="36"/>
      <c r="S30" s="36"/>
      <c r="T30" s="36"/>
      <c r="U30" s="36"/>
      <c r="V30" s="36"/>
      <c r="W30" s="210">
        <f>ROUND(BA94, 2)</f>
        <v>0</v>
      </c>
      <c r="X30" s="211"/>
      <c r="Y30" s="211"/>
      <c r="Z30" s="211"/>
      <c r="AA30" s="211"/>
      <c r="AB30" s="211"/>
      <c r="AC30" s="211"/>
      <c r="AD30" s="211"/>
      <c r="AE30" s="211"/>
      <c r="AF30" s="36"/>
      <c r="AG30" s="36"/>
      <c r="AH30" s="36"/>
      <c r="AI30" s="36"/>
      <c r="AJ30" s="36"/>
      <c r="AK30" s="210">
        <f>ROUND(AW94, 2)</f>
        <v>0</v>
      </c>
      <c r="AL30" s="211"/>
      <c r="AM30" s="211"/>
      <c r="AN30" s="211"/>
      <c r="AO30" s="211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00"/>
    </row>
    <row r="31" spans="1:71" s="3" customFormat="1" ht="14.45" hidden="1" customHeight="1">
      <c r="B31" s="34"/>
      <c r="F31" s="24" t="s">
        <v>39</v>
      </c>
      <c r="L31" s="213">
        <v>0.2</v>
      </c>
      <c r="M31" s="214"/>
      <c r="N31" s="214"/>
      <c r="O31" s="214"/>
      <c r="P31" s="214"/>
      <c r="W31" s="215">
        <f>ROUND(BB94, 2)</f>
        <v>0</v>
      </c>
      <c r="X31" s="214"/>
      <c r="Y31" s="214"/>
      <c r="Z31" s="214"/>
      <c r="AA31" s="214"/>
      <c r="AB31" s="214"/>
      <c r="AC31" s="214"/>
      <c r="AD31" s="214"/>
      <c r="AE31" s="214"/>
      <c r="AK31" s="215">
        <v>0</v>
      </c>
      <c r="AL31" s="214"/>
      <c r="AM31" s="214"/>
      <c r="AN31" s="214"/>
      <c r="AO31" s="214"/>
      <c r="AR31" s="34"/>
      <c r="BE31" s="200"/>
    </row>
    <row r="32" spans="1:71" s="3" customFormat="1" ht="14.45" hidden="1" customHeight="1">
      <c r="B32" s="34"/>
      <c r="F32" s="24" t="s">
        <v>40</v>
      </c>
      <c r="L32" s="213">
        <v>0.2</v>
      </c>
      <c r="M32" s="214"/>
      <c r="N32" s="214"/>
      <c r="O32" s="214"/>
      <c r="P32" s="214"/>
      <c r="W32" s="215">
        <f>ROUND(BC94, 2)</f>
        <v>0</v>
      </c>
      <c r="X32" s="214"/>
      <c r="Y32" s="214"/>
      <c r="Z32" s="214"/>
      <c r="AA32" s="214"/>
      <c r="AB32" s="214"/>
      <c r="AC32" s="214"/>
      <c r="AD32" s="214"/>
      <c r="AE32" s="214"/>
      <c r="AK32" s="215">
        <v>0</v>
      </c>
      <c r="AL32" s="214"/>
      <c r="AM32" s="214"/>
      <c r="AN32" s="214"/>
      <c r="AO32" s="214"/>
      <c r="AR32" s="34"/>
      <c r="BE32" s="200"/>
    </row>
    <row r="33" spans="1:57" s="3" customFormat="1" ht="14.45" hidden="1" customHeight="1">
      <c r="B33" s="34"/>
      <c r="F33" s="35" t="s">
        <v>41</v>
      </c>
      <c r="L33" s="212">
        <v>0</v>
      </c>
      <c r="M33" s="211"/>
      <c r="N33" s="211"/>
      <c r="O33" s="211"/>
      <c r="P33" s="211"/>
      <c r="Q33" s="36"/>
      <c r="R33" s="36"/>
      <c r="S33" s="36"/>
      <c r="T33" s="36"/>
      <c r="U33" s="36"/>
      <c r="V33" s="36"/>
      <c r="W33" s="210">
        <f>ROUND(BD94, 2)</f>
        <v>0</v>
      </c>
      <c r="X33" s="211"/>
      <c r="Y33" s="211"/>
      <c r="Z33" s="211"/>
      <c r="AA33" s="211"/>
      <c r="AB33" s="211"/>
      <c r="AC33" s="211"/>
      <c r="AD33" s="211"/>
      <c r="AE33" s="211"/>
      <c r="AF33" s="36"/>
      <c r="AG33" s="36"/>
      <c r="AH33" s="36"/>
      <c r="AI33" s="36"/>
      <c r="AJ33" s="36"/>
      <c r="AK33" s="210">
        <v>0</v>
      </c>
      <c r="AL33" s="211"/>
      <c r="AM33" s="211"/>
      <c r="AN33" s="211"/>
      <c r="AO33" s="211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00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99"/>
    </row>
    <row r="35" spans="1:57" s="2" customFormat="1" ht="25.9" customHeight="1">
      <c r="A35" s="29"/>
      <c r="B35" s="30"/>
      <c r="C35" s="38"/>
      <c r="D35" s="39" t="s">
        <v>42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43</v>
      </c>
      <c r="U35" s="40"/>
      <c r="V35" s="40"/>
      <c r="W35" s="40"/>
      <c r="X35" s="219" t="s">
        <v>44</v>
      </c>
      <c r="Y35" s="217"/>
      <c r="Z35" s="217"/>
      <c r="AA35" s="217"/>
      <c r="AB35" s="217"/>
      <c r="AC35" s="40"/>
      <c r="AD35" s="40"/>
      <c r="AE35" s="40"/>
      <c r="AF35" s="40"/>
      <c r="AG35" s="40"/>
      <c r="AH35" s="40"/>
      <c r="AI35" s="40"/>
      <c r="AJ35" s="40"/>
      <c r="AK35" s="216">
        <f>SUM(AK26:AK33)</f>
        <v>0</v>
      </c>
      <c r="AL35" s="217"/>
      <c r="AM35" s="217"/>
      <c r="AN35" s="217"/>
      <c r="AO35" s="218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45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46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5" t="s">
        <v>47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48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47</v>
      </c>
      <c r="AI60" s="32"/>
      <c r="AJ60" s="32"/>
      <c r="AK60" s="32"/>
      <c r="AL60" s="32"/>
      <c r="AM60" s="45" t="s">
        <v>48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3" t="s">
        <v>49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50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5" t="s">
        <v>47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48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47</v>
      </c>
      <c r="AI75" s="32"/>
      <c r="AJ75" s="32"/>
      <c r="AK75" s="32"/>
      <c r="AL75" s="32"/>
      <c r="AM75" s="45" t="s">
        <v>48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51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L84" s="4" t="str">
        <f>K5</f>
        <v>20210728</v>
      </c>
      <c r="AR84" s="51"/>
    </row>
    <row r="85" spans="1:91" s="5" customFormat="1" ht="36.950000000000003" customHeight="1">
      <c r="B85" s="52"/>
      <c r="C85" s="53" t="s">
        <v>15</v>
      </c>
      <c r="L85" s="179" t="str">
        <f>K6</f>
        <v>Rekonštrukcia hasičskej zbrojnice</v>
      </c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81" t="str">
        <f>IF(AN8= "","",AN8)</f>
        <v>28. 7. 2021</v>
      </c>
      <c r="AN87" s="181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28</v>
      </c>
      <c r="AJ89" s="29"/>
      <c r="AK89" s="29"/>
      <c r="AL89" s="29"/>
      <c r="AM89" s="182" t="str">
        <f>IF(E17="","",E17)</f>
        <v xml:space="preserve"> </v>
      </c>
      <c r="AN89" s="183"/>
      <c r="AO89" s="183"/>
      <c r="AP89" s="183"/>
      <c r="AQ89" s="29"/>
      <c r="AR89" s="30"/>
      <c r="AS89" s="184" t="s">
        <v>52</v>
      </c>
      <c r="AT89" s="185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26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30</v>
      </c>
      <c r="AJ90" s="29"/>
      <c r="AK90" s="29"/>
      <c r="AL90" s="29"/>
      <c r="AM90" s="182" t="str">
        <f>IF(E20="","",E20)</f>
        <v xml:space="preserve"> </v>
      </c>
      <c r="AN90" s="183"/>
      <c r="AO90" s="183"/>
      <c r="AP90" s="183"/>
      <c r="AQ90" s="29"/>
      <c r="AR90" s="30"/>
      <c r="AS90" s="186"/>
      <c r="AT90" s="187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86"/>
      <c r="AT91" s="187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188" t="s">
        <v>53</v>
      </c>
      <c r="D92" s="189"/>
      <c r="E92" s="189"/>
      <c r="F92" s="189"/>
      <c r="G92" s="189"/>
      <c r="H92" s="60"/>
      <c r="I92" s="191" t="s">
        <v>54</v>
      </c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90" t="s">
        <v>55</v>
      </c>
      <c r="AH92" s="189"/>
      <c r="AI92" s="189"/>
      <c r="AJ92" s="189"/>
      <c r="AK92" s="189"/>
      <c r="AL92" s="189"/>
      <c r="AM92" s="189"/>
      <c r="AN92" s="191" t="s">
        <v>56</v>
      </c>
      <c r="AO92" s="189"/>
      <c r="AP92" s="192"/>
      <c r="AQ92" s="61" t="s">
        <v>57</v>
      </c>
      <c r="AR92" s="30"/>
      <c r="AS92" s="62" t="s">
        <v>58</v>
      </c>
      <c r="AT92" s="63" t="s">
        <v>59</v>
      </c>
      <c r="AU92" s="63" t="s">
        <v>60</v>
      </c>
      <c r="AV92" s="63" t="s">
        <v>61</v>
      </c>
      <c r="AW92" s="63" t="s">
        <v>62</v>
      </c>
      <c r="AX92" s="63" t="s">
        <v>63</v>
      </c>
      <c r="AY92" s="63" t="s">
        <v>64</v>
      </c>
      <c r="AZ92" s="63" t="s">
        <v>65</v>
      </c>
      <c r="BA92" s="63" t="s">
        <v>66</v>
      </c>
      <c r="BB92" s="63" t="s">
        <v>67</v>
      </c>
      <c r="BC92" s="63" t="s">
        <v>68</v>
      </c>
      <c r="BD92" s="64" t="s">
        <v>69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70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196">
        <f>ROUND(SUM(AG95:AG100),2)</f>
        <v>0</v>
      </c>
      <c r="AH94" s="196"/>
      <c r="AI94" s="196"/>
      <c r="AJ94" s="196"/>
      <c r="AK94" s="196"/>
      <c r="AL94" s="196"/>
      <c r="AM94" s="196"/>
      <c r="AN94" s="197">
        <f t="shared" ref="AN94:AN100" si="0">SUM(AG94,AT94)</f>
        <v>0</v>
      </c>
      <c r="AO94" s="197"/>
      <c r="AP94" s="197"/>
      <c r="AQ94" s="72" t="s">
        <v>1</v>
      </c>
      <c r="AR94" s="68"/>
      <c r="AS94" s="73">
        <f>ROUND(SUM(AS95:AS100),2)</f>
        <v>0</v>
      </c>
      <c r="AT94" s="74">
        <f t="shared" ref="AT94:AT100" si="1">ROUND(SUM(AV94:AW94),2)</f>
        <v>0</v>
      </c>
      <c r="AU94" s="75">
        <f>ROUND(SUM(AU95:AU100),5)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ROUND(SUM(AZ95:AZ100),2)</f>
        <v>0</v>
      </c>
      <c r="BA94" s="74">
        <f>ROUND(SUM(BA95:BA100),2)</f>
        <v>0</v>
      </c>
      <c r="BB94" s="74">
        <f>ROUND(SUM(BB95:BB100),2)</f>
        <v>0</v>
      </c>
      <c r="BC94" s="74">
        <f>ROUND(SUM(BC95:BC100),2)</f>
        <v>0</v>
      </c>
      <c r="BD94" s="76">
        <f>ROUND(SUM(BD95:BD100),2)</f>
        <v>0</v>
      </c>
      <c r="BS94" s="77" t="s">
        <v>71</v>
      </c>
      <c r="BT94" s="77" t="s">
        <v>72</v>
      </c>
      <c r="BU94" s="78" t="s">
        <v>73</v>
      </c>
      <c r="BV94" s="77" t="s">
        <v>74</v>
      </c>
      <c r="BW94" s="77" t="s">
        <v>4</v>
      </c>
      <c r="BX94" s="77" t="s">
        <v>75</v>
      </c>
      <c r="CL94" s="77" t="s">
        <v>1</v>
      </c>
    </row>
    <row r="95" spans="1:91" s="7" customFormat="1" ht="16.5" customHeight="1">
      <c r="A95" s="79" t="s">
        <v>76</v>
      </c>
      <c r="B95" s="80"/>
      <c r="C95" s="81"/>
      <c r="D95" s="193" t="s">
        <v>77</v>
      </c>
      <c r="E95" s="193"/>
      <c r="F95" s="193"/>
      <c r="G95" s="193"/>
      <c r="H95" s="193"/>
      <c r="I95" s="82"/>
      <c r="J95" s="193" t="s">
        <v>78</v>
      </c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  <c r="AC95" s="193"/>
      <c r="AD95" s="193"/>
      <c r="AE95" s="193"/>
      <c r="AF95" s="193"/>
      <c r="AG95" s="194">
        <f>'01 - Zateplenie stropu'!J30</f>
        <v>0</v>
      </c>
      <c r="AH95" s="195"/>
      <c r="AI95" s="195"/>
      <c r="AJ95" s="195"/>
      <c r="AK95" s="195"/>
      <c r="AL95" s="195"/>
      <c r="AM95" s="195"/>
      <c r="AN95" s="194">
        <f t="shared" si="0"/>
        <v>0</v>
      </c>
      <c r="AO95" s="195"/>
      <c r="AP95" s="195"/>
      <c r="AQ95" s="83" t="s">
        <v>79</v>
      </c>
      <c r="AR95" s="80"/>
      <c r="AS95" s="84">
        <v>0</v>
      </c>
      <c r="AT95" s="85">
        <f t="shared" si="1"/>
        <v>0</v>
      </c>
      <c r="AU95" s="86">
        <f>'01 - Zateplenie stropu'!P121</f>
        <v>0</v>
      </c>
      <c r="AV95" s="85">
        <f>'01 - Zateplenie stropu'!J33</f>
        <v>0</v>
      </c>
      <c r="AW95" s="85">
        <f>'01 - Zateplenie stropu'!J34</f>
        <v>0</v>
      </c>
      <c r="AX95" s="85">
        <f>'01 - Zateplenie stropu'!J35</f>
        <v>0</v>
      </c>
      <c r="AY95" s="85">
        <f>'01 - Zateplenie stropu'!J36</f>
        <v>0</v>
      </c>
      <c r="AZ95" s="85">
        <f>'01 - Zateplenie stropu'!F33</f>
        <v>0</v>
      </c>
      <c r="BA95" s="85">
        <f>'01 - Zateplenie stropu'!F34</f>
        <v>0</v>
      </c>
      <c r="BB95" s="85">
        <f>'01 - Zateplenie stropu'!F35</f>
        <v>0</v>
      </c>
      <c r="BC95" s="85">
        <f>'01 - Zateplenie stropu'!F36</f>
        <v>0</v>
      </c>
      <c r="BD95" s="87">
        <f>'01 - Zateplenie stropu'!F37</f>
        <v>0</v>
      </c>
      <c r="BT95" s="88" t="s">
        <v>80</v>
      </c>
      <c r="BV95" s="88" t="s">
        <v>74</v>
      </c>
      <c r="BW95" s="88" t="s">
        <v>81</v>
      </c>
      <c r="BX95" s="88" t="s">
        <v>4</v>
      </c>
      <c r="CL95" s="88" t="s">
        <v>1</v>
      </c>
      <c r="CM95" s="88" t="s">
        <v>72</v>
      </c>
    </row>
    <row r="96" spans="1:91" s="7" customFormat="1" ht="16.5" customHeight="1">
      <c r="A96" s="79" t="s">
        <v>76</v>
      </c>
      <c r="B96" s="80"/>
      <c r="C96" s="81"/>
      <c r="D96" s="193" t="s">
        <v>82</v>
      </c>
      <c r="E96" s="193"/>
      <c r="F96" s="193"/>
      <c r="G96" s="193"/>
      <c r="H96" s="193"/>
      <c r="I96" s="82"/>
      <c r="J96" s="193" t="s">
        <v>83</v>
      </c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94">
        <f>'02 - Oprava fasády'!J30</f>
        <v>0</v>
      </c>
      <c r="AH96" s="195"/>
      <c r="AI96" s="195"/>
      <c r="AJ96" s="195"/>
      <c r="AK96" s="195"/>
      <c r="AL96" s="195"/>
      <c r="AM96" s="195"/>
      <c r="AN96" s="194">
        <f t="shared" si="0"/>
        <v>0</v>
      </c>
      <c r="AO96" s="195"/>
      <c r="AP96" s="195"/>
      <c r="AQ96" s="83" t="s">
        <v>79</v>
      </c>
      <c r="AR96" s="80"/>
      <c r="AS96" s="84">
        <v>0</v>
      </c>
      <c r="AT96" s="85">
        <f t="shared" si="1"/>
        <v>0</v>
      </c>
      <c r="AU96" s="86">
        <f>'02 - Oprava fasády'!P120</f>
        <v>0</v>
      </c>
      <c r="AV96" s="85">
        <f>'02 - Oprava fasády'!J33</f>
        <v>0</v>
      </c>
      <c r="AW96" s="85">
        <f>'02 - Oprava fasády'!J34</f>
        <v>0</v>
      </c>
      <c r="AX96" s="85">
        <f>'02 - Oprava fasády'!J35</f>
        <v>0</v>
      </c>
      <c r="AY96" s="85">
        <f>'02 - Oprava fasády'!J36</f>
        <v>0</v>
      </c>
      <c r="AZ96" s="85">
        <f>'02 - Oprava fasády'!F33</f>
        <v>0</v>
      </c>
      <c r="BA96" s="85">
        <f>'02 - Oprava fasády'!F34</f>
        <v>0</v>
      </c>
      <c r="BB96" s="85">
        <f>'02 - Oprava fasády'!F35</f>
        <v>0</v>
      </c>
      <c r="BC96" s="85">
        <f>'02 - Oprava fasády'!F36</f>
        <v>0</v>
      </c>
      <c r="BD96" s="87">
        <f>'02 - Oprava fasády'!F37</f>
        <v>0</v>
      </c>
      <c r="BT96" s="88" t="s">
        <v>80</v>
      </c>
      <c r="BV96" s="88" t="s">
        <v>74</v>
      </c>
      <c r="BW96" s="88" t="s">
        <v>84</v>
      </c>
      <c r="BX96" s="88" t="s">
        <v>4</v>
      </c>
      <c r="CL96" s="88" t="s">
        <v>1</v>
      </c>
      <c r="CM96" s="88" t="s">
        <v>72</v>
      </c>
    </row>
    <row r="97" spans="1:91" s="7" customFormat="1" ht="16.5" customHeight="1">
      <c r="A97" s="79" t="s">
        <v>76</v>
      </c>
      <c r="B97" s="80"/>
      <c r="C97" s="81"/>
      <c r="D97" s="193" t="s">
        <v>85</v>
      </c>
      <c r="E97" s="193"/>
      <c r="F97" s="193"/>
      <c r="G97" s="193"/>
      <c r="H97" s="193"/>
      <c r="I97" s="82"/>
      <c r="J97" s="193" t="s">
        <v>86</v>
      </c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3"/>
      <c r="AD97" s="193"/>
      <c r="AE97" s="193"/>
      <c r="AF97" s="193"/>
      <c r="AG97" s="194">
        <f>'03 - Výmena okien a dverí'!J30</f>
        <v>0</v>
      </c>
      <c r="AH97" s="195"/>
      <c r="AI97" s="195"/>
      <c r="AJ97" s="195"/>
      <c r="AK97" s="195"/>
      <c r="AL97" s="195"/>
      <c r="AM97" s="195"/>
      <c r="AN97" s="194">
        <f t="shared" si="0"/>
        <v>0</v>
      </c>
      <c r="AO97" s="195"/>
      <c r="AP97" s="195"/>
      <c r="AQ97" s="83" t="s">
        <v>79</v>
      </c>
      <c r="AR97" s="80"/>
      <c r="AS97" s="84">
        <v>0</v>
      </c>
      <c r="AT97" s="85">
        <f t="shared" si="1"/>
        <v>0</v>
      </c>
      <c r="AU97" s="86">
        <f>'03 - Výmena okien a dverí'!P122</f>
        <v>0</v>
      </c>
      <c r="AV97" s="85">
        <f>'03 - Výmena okien a dverí'!J33</f>
        <v>0</v>
      </c>
      <c r="AW97" s="85">
        <f>'03 - Výmena okien a dverí'!J34</f>
        <v>0</v>
      </c>
      <c r="AX97" s="85">
        <f>'03 - Výmena okien a dverí'!J35</f>
        <v>0</v>
      </c>
      <c r="AY97" s="85">
        <f>'03 - Výmena okien a dverí'!J36</f>
        <v>0</v>
      </c>
      <c r="AZ97" s="85">
        <f>'03 - Výmena okien a dverí'!F33</f>
        <v>0</v>
      </c>
      <c r="BA97" s="85">
        <f>'03 - Výmena okien a dverí'!F34</f>
        <v>0</v>
      </c>
      <c r="BB97" s="85">
        <f>'03 - Výmena okien a dverí'!F35</f>
        <v>0</v>
      </c>
      <c r="BC97" s="85">
        <f>'03 - Výmena okien a dverí'!F36</f>
        <v>0</v>
      </c>
      <c r="BD97" s="87">
        <f>'03 - Výmena okien a dverí'!F37</f>
        <v>0</v>
      </c>
      <c r="BT97" s="88" t="s">
        <v>80</v>
      </c>
      <c r="BV97" s="88" t="s">
        <v>74</v>
      </c>
      <c r="BW97" s="88" t="s">
        <v>87</v>
      </c>
      <c r="BX97" s="88" t="s">
        <v>4</v>
      </c>
      <c r="CL97" s="88" t="s">
        <v>1</v>
      </c>
      <c r="CM97" s="88" t="s">
        <v>72</v>
      </c>
    </row>
    <row r="98" spans="1:91" s="7" customFormat="1" ht="16.5" customHeight="1">
      <c r="A98" s="79" t="s">
        <v>76</v>
      </c>
      <c r="B98" s="80"/>
      <c r="C98" s="81"/>
      <c r="D98" s="193" t="s">
        <v>88</v>
      </c>
      <c r="E98" s="193"/>
      <c r="F98" s="193"/>
      <c r="G98" s="193"/>
      <c r="H98" s="193"/>
      <c r="I98" s="82"/>
      <c r="J98" s="193" t="s">
        <v>89</v>
      </c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193"/>
      <c r="AC98" s="193"/>
      <c r="AD98" s="193"/>
      <c r="AE98" s="193"/>
      <c r="AF98" s="193"/>
      <c r="AG98" s="194">
        <f>'04 - Náter strechy'!J30</f>
        <v>0</v>
      </c>
      <c r="AH98" s="195"/>
      <c r="AI98" s="195"/>
      <c r="AJ98" s="195"/>
      <c r="AK98" s="195"/>
      <c r="AL98" s="195"/>
      <c r="AM98" s="195"/>
      <c r="AN98" s="194">
        <f t="shared" si="0"/>
        <v>0</v>
      </c>
      <c r="AO98" s="195"/>
      <c r="AP98" s="195"/>
      <c r="AQ98" s="83" t="s">
        <v>79</v>
      </c>
      <c r="AR98" s="80"/>
      <c r="AS98" s="84">
        <v>0</v>
      </c>
      <c r="AT98" s="85">
        <f t="shared" si="1"/>
        <v>0</v>
      </c>
      <c r="AU98" s="86">
        <f>'04 - Náter strechy'!P118</f>
        <v>0</v>
      </c>
      <c r="AV98" s="85">
        <f>'04 - Náter strechy'!J33</f>
        <v>0</v>
      </c>
      <c r="AW98" s="85">
        <f>'04 - Náter strechy'!J34</f>
        <v>0</v>
      </c>
      <c r="AX98" s="85">
        <f>'04 - Náter strechy'!J35</f>
        <v>0</v>
      </c>
      <c r="AY98" s="85">
        <f>'04 - Náter strechy'!J36</f>
        <v>0</v>
      </c>
      <c r="AZ98" s="85">
        <f>'04 - Náter strechy'!F33</f>
        <v>0</v>
      </c>
      <c r="BA98" s="85">
        <f>'04 - Náter strechy'!F34</f>
        <v>0</v>
      </c>
      <c r="BB98" s="85">
        <f>'04 - Náter strechy'!F35</f>
        <v>0</v>
      </c>
      <c r="BC98" s="85">
        <f>'04 - Náter strechy'!F36</f>
        <v>0</v>
      </c>
      <c r="BD98" s="87">
        <f>'04 - Náter strechy'!F37</f>
        <v>0</v>
      </c>
      <c r="BT98" s="88" t="s">
        <v>80</v>
      </c>
      <c r="BV98" s="88" t="s">
        <v>74</v>
      </c>
      <c r="BW98" s="88" t="s">
        <v>90</v>
      </c>
      <c r="BX98" s="88" t="s">
        <v>4</v>
      </c>
      <c r="CL98" s="88" t="s">
        <v>1</v>
      </c>
      <c r="CM98" s="88" t="s">
        <v>72</v>
      </c>
    </row>
    <row r="99" spans="1:91" s="7" customFormat="1" ht="16.5" customHeight="1">
      <c r="A99" s="79" t="s">
        <v>76</v>
      </c>
      <c r="B99" s="80"/>
      <c r="C99" s="81"/>
      <c r="D99" s="193" t="s">
        <v>91</v>
      </c>
      <c r="E99" s="193"/>
      <c r="F99" s="193"/>
      <c r="G99" s="193"/>
      <c r="H99" s="193"/>
      <c r="I99" s="82"/>
      <c r="J99" s="193" t="s">
        <v>92</v>
      </c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  <c r="AA99" s="193"/>
      <c r="AB99" s="193"/>
      <c r="AC99" s="193"/>
      <c r="AD99" s="193"/>
      <c r="AE99" s="193"/>
      <c r="AF99" s="193"/>
      <c r="AG99" s="194">
        <f>'05 - vykurovanie'!J30</f>
        <v>0</v>
      </c>
      <c r="AH99" s="195"/>
      <c r="AI99" s="195"/>
      <c r="AJ99" s="195"/>
      <c r="AK99" s="195"/>
      <c r="AL99" s="195"/>
      <c r="AM99" s="195"/>
      <c r="AN99" s="194">
        <f t="shared" si="0"/>
        <v>0</v>
      </c>
      <c r="AO99" s="195"/>
      <c r="AP99" s="195"/>
      <c r="AQ99" s="83" t="s">
        <v>79</v>
      </c>
      <c r="AR99" s="80"/>
      <c r="AS99" s="84">
        <v>0</v>
      </c>
      <c r="AT99" s="85">
        <f t="shared" si="1"/>
        <v>0</v>
      </c>
      <c r="AU99" s="86">
        <f>'05 - vykurovanie'!P118</f>
        <v>0</v>
      </c>
      <c r="AV99" s="85">
        <f>'05 - vykurovanie'!J33</f>
        <v>0</v>
      </c>
      <c r="AW99" s="85">
        <f>'05 - vykurovanie'!J34</f>
        <v>0</v>
      </c>
      <c r="AX99" s="85">
        <f>'05 - vykurovanie'!J35</f>
        <v>0</v>
      </c>
      <c r="AY99" s="85">
        <f>'05 - vykurovanie'!J36</f>
        <v>0</v>
      </c>
      <c r="AZ99" s="85">
        <f>'05 - vykurovanie'!F33</f>
        <v>0</v>
      </c>
      <c r="BA99" s="85">
        <f>'05 - vykurovanie'!F34</f>
        <v>0</v>
      </c>
      <c r="BB99" s="85">
        <f>'05 - vykurovanie'!F35</f>
        <v>0</v>
      </c>
      <c r="BC99" s="85">
        <f>'05 - vykurovanie'!F36</f>
        <v>0</v>
      </c>
      <c r="BD99" s="87">
        <f>'05 - vykurovanie'!F37</f>
        <v>0</v>
      </c>
      <c r="BT99" s="88" t="s">
        <v>80</v>
      </c>
      <c r="BV99" s="88" t="s">
        <v>74</v>
      </c>
      <c r="BW99" s="88" t="s">
        <v>93</v>
      </c>
      <c r="BX99" s="88" t="s">
        <v>4</v>
      </c>
      <c r="CL99" s="88" t="s">
        <v>1</v>
      </c>
      <c r="CM99" s="88" t="s">
        <v>72</v>
      </c>
    </row>
    <row r="100" spans="1:91" s="7" customFormat="1" ht="16.5" customHeight="1">
      <c r="A100" s="79" t="s">
        <v>76</v>
      </c>
      <c r="B100" s="80"/>
      <c r="C100" s="81"/>
      <c r="D100" s="193" t="s">
        <v>94</v>
      </c>
      <c r="E100" s="193"/>
      <c r="F100" s="193"/>
      <c r="G100" s="193"/>
      <c r="H100" s="193"/>
      <c r="I100" s="82"/>
      <c r="J100" s="193" t="s">
        <v>95</v>
      </c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  <c r="AA100" s="193"/>
      <c r="AB100" s="193"/>
      <c r="AC100" s="193"/>
      <c r="AD100" s="193"/>
      <c r="AE100" s="193"/>
      <c r="AF100" s="193"/>
      <c r="AG100" s="194">
        <f>'06 - Maľovanie'!J30</f>
        <v>0</v>
      </c>
      <c r="AH100" s="195"/>
      <c r="AI100" s="195"/>
      <c r="AJ100" s="195"/>
      <c r="AK100" s="195"/>
      <c r="AL100" s="195"/>
      <c r="AM100" s="195"/>
      <c r="AN100" s="194">
        <f t="shared" si="0"/>
        <v>0</v>
      </c>
      <c r="AO100" s="195"/>
      <c r="AP100" s="195"/>
      <c r="AQ100" s="83" t="s">
        <v>79</v>
      </c>
      <c r="AR100" s="80"/>
      <c r="AS100" s="89">
        <v>0</v>
      </c>
      <c r="AT100" s="90">
        <f t="shared" si="1"/>
        <v>0</v>
      </c>
      <c r="AU100" s="91">
        <f>'06 - Maľovanie'!P119</f>
        <v>0</v>
      </c>
      <c r="AV100" s="90">
        <f>'06 - Maľovanie'!J33</f>
        <v>0</v>
      </c>
      <c r="AW100" s="90">
        <f>'06 - Maľovanie'!J34</f>
        <v>0</v>
      </c>
      <c r="AX100" s="90">
        <f>'06 - Maľovanie'!J35</f>
        <v>0</v>
      </c>
      <c r="AY100" s="90">
        <f>'06 - Maľovanie'!J36</f>
        <v>0</v>
      </c>
      <c r="AZ100" s="90">
        <f>'06 - Maľovanie'!F33</f>
        <v>0</v>
      </c>
      <c r="BA100" s="90">
        <f>'06 - Maľovanie'!F34</f>
        <v>0</v>
      </c>
      <c r="BB100" s="90">
        <f>'06 - Maľovanie'!F35</f>
        <v>0</v>
      </c>
      <c r="BC100" s="90">
        <f>'06 - Maľovanie'!F36</f>
        <v>0</v>
      </c>
      <c r="BD100" s="92">
        <f>'06 - Maľovanie'!F37</f>
        <v>0</v>
      </c>
      <c r="BT100" s="88" t="s">
        <v>80</v>
      </c>
      <c r="BV100" s="88" t="s">
        <v>74</v>
      </c>
      <c r="BW100" s="88" t="s">
        <v>96</v>
      </c>
      <c r="BX100" s="88" t="s">
        <v>4</v>
      </c>
      <c r="CL100" s="88" t="s">
        <v>1</v>
      </c>
      <c r="CM100" s="88" t="s">
        <v>72</v>
      </c>
    </row>
    <row r="101" spans="1:91" s="2" customFormat="1" ht="30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30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</row>
    <row r="102" spans="1:91" s="2" customFormat="1" ht="6.95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30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</row>
  </sheetData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01 - Zateplenie stropu'!C2" display="/"/>
    <hyperlink ref="A96" location="'02 - Oprava fasády'!C2" display="/"/>
    <hyperlink ref="A97" location="'03 - Výmena okien a dverí'!C2" display="/"/>
    <hyperlink ref="A98" location="'04 - Náter strechy'!C2" display="/"/>
    <hyperlink ref="A99" location="'05 - vykurovanie'!C2" display="/"/>
    <hyperlink ref="A100" location="'06 - Maľovanie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3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0" t="s">
        <v>5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14" t="s">
        <v>81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97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1" t="str">
        <f>'Rekapitulácia stavby'!K6</f>
        <v>Rekonštrukcia hasičskej zbrojnice</v>
      </c>
      <c r="F7" s="222"/>
      <c r="G7" s="222"/>
      <c r="H7" s="222"/>
      <c r="L7" s="17"/>
    </row>
    <row r="8" spans="1:46" s="2" customFormat="1" ht="12" customHeight="1">
      <c r="A8" s="29"/>
      <c r="B8" s="30"/>
      <c r="C8" s="29"/>
      <c r="D8" s="24" t="s">
        <v>98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9" t="s">
        <v>99</v>
      </c>
      <c r="F9" s="223"/>
      <c r="G9" s="223"/>
      <c r="H9" s="223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28. 7. 2021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4" t="str">
        <f>'Rekapitulácia stavby'!E14</f>
        <v>Vyplň údaj</v>
      </c>
      <c r="F18" s="201"/>
      <c r="G18" s="201"/>
      <c r="H18" s="201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6" t="s">
        <v>1</v>
      </c>
      <c r="F27" s="206"/>
      <c r="G27" s="206"/>
      <c r="H27" s="20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32</v>
      </c>
      <c r="E30" s="29"/>
      <c r="F30" s="29"/>
      <c r="G30" s="29"/>
      <c r="H30" s="29"/>
      <c r="I30" s="29"/>
      <c r="J30" s="71">
        <f>ROUND(J121,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33" t="s">
        <v>33</v>
      </c>
      <c r="J32" s="33" t="s">
        <v>35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36</v>
      </c>
      <c r="E33" s="35" t="s">
        <v>37</v>
      </c>
      <c r="F33" s="99">
        <f>ROUND((SUM(BE121:BE132)),  2)</f>
        <v>0</v>
      </c>
      <c r="G33" s="100"/>
      <c r="H33" s="100"/>
      <c r="I33" s="101">
        <v>0.2</v>
      </c>
      <c r="J33" s="99">
        <f>ROUND(((SUM(BE121:BE132))*I33),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38</v>
      </c>
      <c r="F34" s="99">
        <f>ROUND((SUM(BF121:BF132)),  2)</f>
        <v>0</v>
      </c>
      <c r="G34" s="100"/>
      <c r="H34" s="100"/>
      <c r="I34" s="101">
        <v>0.2</v>
      </c>
      <c r="J34" s="99">
        <f>ROUND(((SUM(BF121:BF132))*I34),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2">
        <f>ROUND((SUM(BG121:BG132)),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2">
        <f>ROUND((SUM(BH121:BH132)),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41</v>
      </c>
      <c r="F37" s="99">
        <f>ROUND((SUM(BI121:BI132)),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42</v>
      </c>
      <c r="E39" s="60"/>
      <c r="F39" s="60"/>
      <c r="G39" s="106" t="s">
        <v>43</v>
      </c>
      <c r="H39" s="107" t="s">
        <v>44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0" t="s">
        <v>48</v>
      </c>
      <c r="G61" s="45" t="s">
        <v>47</v>
      </c>
      <c r="H61" s="32"/>
      <c r="I61" s="32"/>
      <c r="J61" s="111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0" t="s">
        <v>48</v>
      </c>
      <c r="G76" s="45" t="s">
        <v>47</v>
      </c>
      <c r="H76" s="32"/>
      <c r="I76" s="32"/>
      <c r="J76" s="111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1" t="str">
        <f>E7</f>
        <v>Rekonštrukcia hasičskej zbrojnice</v>
      </c>
      <c r="F85" s="222"/>
      <c r="G85" s="222"/>
      <c r="H85" s="22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9" t="str">
        <f>E9</f>
        <v>01 - Zateplenie stropu</v>
      </c>
      <c r="F87" s="223"/>
      <c r="G87" s="223"/>
      <c r="H87" s="223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>28. 7. 2021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 xml:space="preserve">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101</v>
      </c>
      <c r="D94" s="104"/>
      <c r="E94" s="104"/>
      <c r="F94" s="104"/>
      <c r="G94" s="104"/>
      <c r="H94" s="104"/>
      <c r="I94" s="104"/>
      <c r="J94" s="113" t="s">
        <v>102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103</v>
      </c>
      <c r="D96" s="29"/>
      <c r="E96" s="29"/>
      <c r="F96" s="29"/>
      <c r="G96" s="29"/>
      <c r="H96" s="29"/>
      <c r="I96" s="29"/>
      <c r="J96" s="71">
        <f>J121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1:31" s="9" customFormat="1" ht="24.95" customHeight="1">
      <c r="B97" s="115"/>
      <c r="D97" s="116" t="s">
        <v>105</v>
      </c>
      <c r="E97" s="117"/>
      <c r="F97" s="117"/>
      <c r="G97" s="117"/>
      <c r="H97" s="117"/>
      <c r="I97" s="117"/>
      <c r="J97" s="118">
        <f>J122</f>
        <v>0</v>
      </c>
      <c r="L97" s="115"/>
    </row>
    <row r="98" spans="1:31" s="10" customFormat="1" ht="19.899999999999999" customHeight="1">
      <c r="B98" s="119"/>
      <c r="D98" s="120" t="s">
        <v>106</v>
      </c>
      <c r="E98" s="121"/>
      <c r="F98" s="121"/>
      <c r="G98" s="121"/>
      <c r="H98" s="121"/>
      <c r="I98" s="121"/>
      <c r="J98" s="122">
        <f>J123</f>
        <v>0</v>
      </c>
      <c r="L98" s="119"/>
    </row>
    <row r="99" spans="1:31" s="9" customFormat="1" ht="24.95" customHeight="1">
      <c r="B99" s="115"/>
      <c r="D99" s="116" t="s">
        <v>107</v>
      </c>
      <c r="E99" s="117"/>
      <c r="F99" s="117"/>
      <c r="G99" s="117"/>
      <c r="H99" s="117"/>
      <c r="I99" s="117"/>
      <c r="J99" s="118">
        <f>J125</f>
        <v>0</v>
      </c>
      <c r="L99" s="115"/>
    </row>
    <row r="100" spans="1:31" s="10" customFormat="1" ht="19.899999999999999" customHeight="1">
      <c r="B100" s="119"/>
      <c r="D100" s="120" t="s">
        <v>108</v>
      </c>
      <c r="E100" s="121"/>
      <c r="F100" s="121"/>
      <c r="G100" s="121"/>
      <c r="H100" s="121"/>
      <c r="I100" s="121"/>
      <c r="J100" s="122">
        <f>J126</f>
        <v>0</v>
      </c>
      <c r="L100" s="119"/>
    </row>
    <row r="101" spans="1:31" s="10" customFormat="1" ht="19.899999999999999" customHeight="1">
      <c r="B101" s="119"/>
      <c r="D101" s="120" t="s">
        <v>109</v>
      </c>
      <c r="E101" s="121"/>
      <c r="F101" s="121"/>
      <c r="G101" s="121"/>
      <c r="H101" s="121"/>
      <c r="I101" s="121"/>
      <c r="J101" s="122">
        <f>J130</f>
        <v>0</v>
      </c>
      <c r="L101" s="119"/>
    </row>
    <row r="102" spans="1:31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6.95" customHeight="1">
      <c r="A103" s="29"/>
      <c r="B103" s="47"/>
      <c r="C103" s="48"/>
      <c r="D103" s="48"/>
      <c r="E103" s="48"/>
      <c r="F103" s="48"/>
      <c r="G103" s="48"/>
      <c r="H103" s="48"/>
      <c r="I103" s="48"/>
      <c r="J103" s="48"/>
      <c r="K103" s="48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7" spans="1:31" s="2" customFormat="1" ht="6.95" customHeight="1">
      <c r="A107" s="29"/>
      <c r="B107" s="49"/>
      <c r="C107" s="50"/>
      <c r="D107" s="50"/>
      <c r="E107" s="50"/>
      <c r="F107" s="50"/>
      <c r="G107" s="50"/>
      <c r="H107" s="50"/>
      <c r="I107" s="50"/>
      <c r="J107" s="50"/>
      <c r="K107" s="50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4.95" customHeight="1">
      <c r="A108" s="29"/>
      <c r="B108" s="30"/>
      <c r="C108" s="18" t="s">
        <v>110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15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21" t="str">
        <f>E7</f>
        <v>Rekonštrukcia hasičskej zbrojnice</v>
      </c>
      <c r="F111" s="222"/>
      <c r="G111" s="222"/>
      <c r="H111" s="222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98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179" t="str">
        <f>E9</f>
        <v>01 - Zateplenie stropu</v>
      </c>
      <c r="F113" s="223"/>
      <c r="G113" s="223"/>
      <c r="H113" s="223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19</v>
      </c>
      <c r="D115" s="29"/>
      <c r="E115" s="29"/>
      <c r="F115" s="22" t="str">
        <f>F12</f>
        <v xml:space="preserve"> </v>
      </c>
      <c r="G115" s="29"/>
      <c r="H115" s="29"/>
      <c r="I115" s="24" t="s">
        <v>21</v>
      </c>
      <c r="J115" s="55" t="str">
        <f>IF(J12="","",J12)</f>
        <v>28. 7. 2021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23</v>
      </c>
      <c r="D117" s="29"/>
      <c r="E117" s="29"/>
      <c r="F117" s="22" t="str">
        <f>E15</f>
        <v xml:space="preserve"> </v>
      </c>
      <c r="G117" s="29"/>
      <c r="H117" s="29"/>
      <c r="I117" s="24" t="s">
        <v>28</v>
      </c>
      <c r="J117" s="27" t="str">
        <f>E21</f>
        <v xml:space="preserve"> 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26</v>
      </c>
      <c r="D118" s="29"/>
      <c r="E118" s="29"/>
      <c r="F118" s="22" t="str">
        <f>IF(E18="","",E18)</f>
        <v>Vyplň údaj</v>
      </c>
      <c r="G118" s="29"/>
      <c r="H118" s="29"/>
      <c r="I118" s="24" t="s">
        <v>30</v>
      </c>
      <c r="J118" s="27" t="str">
        <f>E24</f>
        <v xml:space="preserve">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3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1" customFormat="1" ht="29.25" customHeight="1">
      <c r="A120" s="123"/>
      <c r="B120" s="124"/>
      <c r="C120" s="125" t="s">
        <v>111</v>
      </c>
      <c r="D120" s="126" t="s">
        <v>57</v>
      </c>
      <c r="E120" s="126" t="s">
        <v>53</v>
      </c>
      <c r="F120" s="126" t="s">
        <v>54</v>
      </c>
      <c r="G120" s="126" t="s">
        <v>112</v>
      </c>
      <c r="H120" s="126" t="s">
        <v>113</v>
      </c>
      <c r="I120" s="126" t="s">
        <v>114</v>
      </c>
      <c r="J120" s="127" t="s">
        <v>102</v>
      </c>
      <c r="K120" s="128" t="s">
        <v>115</v>
      </c>
      <c r="L120" s="129"/>
      <c r="M120" s="62" t="s">
        <v>1</v>
      </c>
      <c r="N120" s="63" t="s">
        <v>36</v>
      </c>
      <c r="O120" s="63" t="s">
        <v>116</v>
      </c>
      <c r="P120" s="63" t="s">
        <v>117</v>
      </c>
      <c r="Q120" s="63" t="s">
        <v>118</v>
      </c>
      <c r="R120" s="63" t="s">
        <v>119</v>
      </c>
      <c r="S120" s="63" t="s">
        <v>120</v>
      </c>
      <c r="T120" s="64" t="s">
        <v>121</v>
      </c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</row>
    <row r="121" spans="1:65" s="2" customFormat="1" ht="22.9" customHeight="1">
      <c r="A121" s="29"/>
      <c r="B121" s="30"/>
      <c r="C121" s="69" t="s">
        <v>103</v>
      </c>
      <c r="D121" s="29"/>
      <c r="E121" s="29"/>
      <c r="F121" s="29"/>
      <c r="G121" s="29"/>
      <c r="H121" s="29"/>
      <c r="I121" s="29"/>
      <c r="J121" s="130">
        <f>BK121</f>
        <v>0</v>
      </c>
      <c r="K121" s="29"/>
      <c r="L121" s="30"/>
      <c r="M121" s="65"/>
      <c r="N121" s="56"/>
      <c r="O121" s="66"/>
      <c r="P121" s="131">
        <f>P122+P125</f>
        <v>0</v>
      </c>
      <c r="Q121" s="66"/>
      <c r="R121" s="131">
        <f>R122+R125</f>
        <v>1.3168644199999999</v>
      </c>
      <c r="S121" s="66"/>
      <c r="T121" s="132">
        <f>T122+T125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71</v>
      </c>
      <c r="AU121" s="14" t="s">
        <v>104</v>
      </c>
      <c r="BK121" s="133">
        <f>BK122+BK125</f>
        <v>0</v>
      </c>
    </row>
    <row r="122" spans="1:65" s="12" customFormat="1" ht="25.9" customHeight="1">
      <c r="B122" s="134"/>
      <c r="D122" s="135" t="s">
        <v>71</v>
      </c>
      <c r="E122" s="136" t="s">
        <v>122</v>
      </c>
      <c r="F122" s="136" t="s">
        <v>123</v>
      </c>
      <c r="I122" s="137"/>
      <c r="J122" s="138">
        <f>BK122</f>
        <v>0</v>
      </c>
      <c r="L122" s="134"/>
      <c r="M122" s="139"/>
      <c r="N122" s="140"/>
      <c r="O122" s="140"/>
      <c r="P122" s="141">
        <f>P123</f>
        <v>0</v>
      </c>
      <c r="Q122" s="140"/>
      <c r="R122" s="141">
        <f>R123</f>
        <v>0.32068019999999997</v>
      </c>
      <c r="S122" s="140"/>
      <c r="T122" s="142">
        <f>T123</f>
        <v>0</v>
      </c>
      <c r="AR122" s="135" t="s">
        <v>80</v>
      </c>
      <c r="AT122" s="143" t="s">
        <v>71</v>
      </c>
      <c r="AU122" s="143" t="s">
        <v>72</v>
      </c>
      <c r="AY122" s="135" t="s">
        <v>124</v>
      </c>
      <c r="BK122" s="144">
        <f>BK123</f>
        <v>0</v>
      </c>
    </row>
    <row r="123" spans="1:65" s="12" customFormat="1" ht="22.9" customHeight="1">
      <c r="B123" s="134"/>
      <c r="D123" s="135" t="s">
        <v>71</v>
      </c>
      <c r="E123" s="145" t="s">
        <v>125</v>
      </c>
      <c r="F123" s="145" t="s">
        <v>126</v>
      </c>
      <c r="I123" s="137"/>
      <c r="J123" s="146">
        <f>BK123</f>
        <v>0</v>
      </c>
      <c r="L123" s="134"/>
      <c r="M123" s="139"/>
      <c r="N123" s="140"/>
      <c r="O123" s="140"/>
      <c r="P123" s="141">
        <f>P124</f>
        <v>0</v>
      </c>
      <c r="Q123" s="140"/>
      <c r="R123" s="141">
        <f>R124</f>
        <v>0.32068019999999997</v>
      </c>
      <c r="S123" s="140"/>
      <c r="T123" s="142">
        <f>T124</f>
        <v>0</v>
      </c>
      <c r="AR123" s="135" t="s">
        <v>80</v>
      </c>
      <c r="AT123" s="143" t="s">
        <v>71</v>
      </c>
      <c r="AU123" s="143" t="s">
        <v>80</v>
      </c>
      <c r="AY123" s="135" t="s">
        <v>124</v>
      </c>
      <c r="BK123" s="144">
        <f>BK124</f>
        <v>0</v>
      </c>
    </row>
    <row r="124" spans="1:65" s="2" customFormat="1" ht="24.2" customHeight="1">
      <c r="A124" s="29"/>
      <c r="B124" s="147"/>
      <c r="C124" s="148" t="s">
        <v>127</v>
      </c>
      <c r="D124" s="148" t="s">
        <v>128</v>
      </c>
      <c r="E124" s="149" t="s">
        <v>129</v>
      </c>
      <c r="F124" s="150" t="s">
        <v>130</v>
      </c>
      <c r="G124" s="151" t="s">
        <v>131</v>
      </c>
      <c r="H124" s="152">
        <v>51.89</v>
      </c>
      <c r="I124" s="153"/>
      <c r="J124" s="154">
        <f>ROUND(I124*H124,2)</f>
        <v>0</v>
      </c>
      <c r="K124" s="155"/>
      <c r="L124" s="30"/>
      <c r="M124" s="156" t="s">
        <v>1</v>
      </c>
      <c r="N124" s="157" t="s">
        <v>38</v>
      </c>
      <c r="O124" s="58"/>
      <c r="P124" s="158">
        <f>O124*H124</f>
        <v>0</v>
      </c>
      <c r="Q124" s="158">
        <v>6.1799999999999997E-3</v>
      </c>
      <c r="R124" s="158">
        <f>Q124*H124</f>
        <v>0.32068019999999997</v>
      </c>
      <c r="S124" s="158">
        <v>0</v>
      </c>
      <c r="T124" s="159">
        <f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132</v>
      </c>
      <c r="AT124" s="160" t="s">
        <v>128</v>
      </c>
      <c r="AU124" s="160" t="s">
        <v>133</v>
      </c>
      <c r="AY124" s="14" t="s">
        <v>124</v>
      </c>
      <c r="BE124" s="161">
        <f>IF(N124="základná",J124,0)</f>
        <v>0</v>
      </c>
      <c r="BF124" s="161">
        <f>IF(N124="znížená",J124,0)</f>
        <v>0</v>
      </c>
      <c r="BG124" s="161">
        <f>IF(N124="zákl. prenesená",J124,0)</f>
        <v>0</v>
      </c>
      <c r="BH124" s="161">
        <f>IF(N124="zníž. prenesená",J124,0)</f>
        <v>0</v>
      </c>
      <c r="BI124" s="161">
        <f>IF(N124="nulová",J124,0)</f>
        <v>0</v>
      </c>
      <c r="BJ124" s="14" t="s">
        <v>133</v>
      </c>
      <c r="BK124" s="161">
        <f>ROUND(I124*H124,2)</f>
        <v>0</v>
      </c>
      <c r="BL124" s="14" t="s">
        <v>132</v>
      </c>
      <c r="BM124" s="160" t="s">
        <v>134</v>
      </c>
    </row>
    <row r="125" spans="1:65" s="12" customFormat="1" ht="25.9" customHeight="1">
      <c r="B125" s="134"/>
      <c r="D125" s="135" t="s">
        <v>71</v>
      </c>
      <c r="E125" s="136" t="s">
        <v>135</v>
      </c>
      <c r="F125" s="136" t="s">
        <v>136</v>
      </c>
      <c r="I125" s="137"/>
      <c r="J125" s="138">
        <f>BK125</f>
        <v>0</v>
      </c>
      <c r="L125" s="134"/>
      <c r="M125" s="139"/>
      <c r="N125" s="140"/>
      <c r="O125" s="140"/>
      <c r="P125" s="141">
        <f>P126+P130</f>
        <v>0</v>
      </c>
      <c r="Q125" s="140"/>
      <c r="R125" s="141">
        <f>R126+R130</f>
        <v>0.99618422000000006</v>
      </c>
      <c r="S125" s="140"/>
      <c r="T125" s="142">
        <f>T126+T130</f>
        <v>0</v>
      </c>
      <c r="AR125" s="135" t="s">
        <v>133</v>
      </c>
      <c r="AT125" s="143" t="s">
        <v>71</v>
      </c>
      <c r="AU125" s="143" t="s">
        <v>72</v>
      </c>
      <c r="AY125" s="135" t="s">
        <v>124</v>
      </c>
      <c r="BK125" s="144">
        <f>BK126+BK130</f>
        <v>0</v>
      </c>
    </row>
    <row r="126" spans="1:65" s="12" customFormat="1" ht="22.9" customHeight="1">
      <c r="B126" s="134"/>
      <c r="D126" s="135" t="s">
        <v>71</v>
      </c>
      <c r="E126" s="145" t="s">
        <v>137</v>
      </c>
      <c r="F126" s="145" t="s">
        <v>138</v>
      </c>
      <c r="I126" s="137"/>
      <c r="J126" s="146">
        <f>BK126</f>
        <v>0</v>
      </c>
      <c r="L126" s="134"/>
      <c r="M126" s="139"/>
      <c r="N126" s="140"/>
      <c r="O126" s="140"/>
      <c r="P126" s="141">
        <f>SUM(P127:P129)</f>
        <v>0</v>
      </c>
      <c r="Q126" s="140"/>
      <c r="R126" s="141">
        <f>SUM(R127:R129)</f>
        <v>0.34496472</v>
      </c>
      <c r="S126" s="140"/>
      <c r="T126" s="142">
        <f>SUM(T127:T129)</f>
        <v>0</v>
      </c>
      <c r="AR126" s="135" t="s">
        <v>133</v>
      </c>
      <c r="AT126" s="143" t="s">
        <v>71</v>
      </c>
      <c r="AU126" s="143" t="s">
        <v>80</v>
      </c>
      <c r="AY126" s="135" t="s">
        <v>124</v>
      </c>
      <c r="BK126" s="144">
        <f>SUM(BK127:BK129)</f>
        <v>0</v>
      </c>
    </row>
    <row r="127" spans="1:65" s="2" customFormat="1" ht="33" customHeight="1">
      <c r="A127" s="29"/>
      <c r="B127" s="147"/>
      <c r="C127" s="148" t="s">
        <v>80</v>
      </c>
      <c r="D127" s="148" t="s">
        <v>128</v>
      </c>
      <c r="E127" s="149" t="s">
        <v>139</v>
      </c>
      <c r="F127" s="150" t="s">
        <v>140</v>
      </c>
      <c r="G127" s="151" t="s">
        <v>131</v>
      </c>
      <c r="H127" s="152">
        <v>103.78</v>
      </c>
      <c r="I127" s="153"/>
      <c r="J127" s="154">
        <f>ROUND(I127*H127,2)</f>
        <v>0</v>
      </c>
      <c r="K127" s="155"/>
      <c r="L127" s="30"/>
      <c r="M127" s="156" t="s">
        <v>1</v>
      </c>
      <c r="N127" s="157" t="s">
        <v>38</v>
      </c>
      <c r="O127" s="58"/>
      <c r="P127" s="158">
        <f>O127*H127</f>
        <v>0</v>
      </c>
      <c r="Q127" s="158">
        <v>2.9999999999999997E-4</v>
      </c>
      <c r="R127" s="158">
        <f>Q127*H127</f>
        <v>3.1133999999999998E-2</v>
      </c>
      <c r="S127" s="158">
        <v>0</v>
      </c>
      <c r="T127" s="159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141</v>
      </c>
      <c r="AT127" s="160" t="s">
        <v>128</v>
      </c>
      <c r="AU127" s="160" t="s">
        <v>133</v>
      </c>
      <c r="AY127" s="14" t="s">
        <v>124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4" t="s">
        <v>133</v>
      </c>
      <c r="BK127" s="161">
        <f>ROUND(I127*H127,2)</f>
        <v>0</v>
      </c>
      <c r="BL127" s="14" t="s">
        <v>141</v>
      </c>
      <c r="BM127" s="160" t="s">
        <v>142</v>
      </c>
    </row>
    <row r="128" spans="1:65" s="2" customFormat="1" ht="37.9" customHeight="1">
      <c r="A128" s="29"/>
      <c r="B128" s="147"/>
      <c r="C128" s="162" t="s">
        <v>133</v>
      </c>
      <c r="D128" s="162" t="s">
        <v>143</v>
      </c>
      <c r="E128" s="163" t="s">
        <v>144</v>
      </c>
      <c r="F128" s="164" t="s">
        <v>145</v>
      </c>
      <c r="G128" s="165" t="s">
        <v>131</v>
      </c>
      <c r="H128" s="166">
        <v>108.96899999999999</v>
      </c>
      <c r="I128" s="167"/>
      <c r="J128" s="168">
        <f>ROUND(I128*H128,2)</f>
        <v>0</v>
      </c>
      <c r="K128" s="169"/>
      <c r="L128" s="170"/>
      <c r="M128" s="171" t="s">
        <v>1</v>
      </c>
      <c r="N128" s="172" t="s">
        <v>38</v>
      </c>
      <c r="O128" s="58"/>
      <c r="P128" s="158">
        <f>O128*H128</f>
        <v>0</v>
      </c>
      <c r="Q128" s="158">
        <v>2.8800000000000002E-3</v>
      </c>
      <c r="R128" s="158">
        <f>Q128*H128</f>
        <v>0.31383072000000001</v>
      </c>
      <c r="S128" s="158">
        <v>0</v>
      </c>
      <c r="T128" s="159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146</v>
      </c>
      <c r="AT128" s="160" t="s">
        <v>143</v>
      </c>
      <c r="AU128" s="160" t="s">
        <v>133</v>
      </c>
      <c r="AY128" s="14" t="s">
        <v>124</v>
      </c>
      <c r="BE128" s="161">
        <f>IF(N128="základná",J128,0)</f>
        <v>0</v>
      </c>
      <c r="BF128" s="161">
        <f>IF(N128="znížená",J128,0)</f>
        <v>0</v>
      </c>
      <c r="BG128" s="161">
        <f>IF(N128="zákl. prenesená",J128,0)</f>
        <v>0</v>
      </c>
      <c r="BH128" s="161">
        <f>IF(N128="zníž. prenesená",J128,0)</f>
        <v>0</v>
      </c>
      <c r="BI128" s="161">
        <f>IF(N128="nulová",J128,0)</f>
        <v>0</v>
      </c>
      <c r="BJ128" s="14" t="s">
        <v>133</v>
      </c>
      <c r="BK128" s="161">
        <f>ROUND(I128*H128,2)</f>
        <v>0</v>
      </c>
      <c r="BL128" s="14" t="s">
        <v>141</v>
      </c>
      <c r="BM128" s="160" t="s">
        <v>147</v>
      </c>
    </row>
    <row r="129" spans="1:65" s="2" customFormat="1" ht="24.2" customHeight="1">
      <c r="A129" s="29"/>
      <c r="B129" s="147"/>
      <c r="C129" s="148" t="s">
        <v>148</v>
      </c>
      <c r="D129" s="148" t="s">
        <v>128</v>
      </c>
      <c r="E129" s="149" t="s">
        <v>149</v>
      </c>
      <c r="F129" s="150" t="s">
        <v>150</v>
      </c>
      <c r="G129" s="151" t="s">
        <v>151</v>
      </c>
      <c r="H129" s="152">
        <v>0.34499999999999997</v>
      </c>
      <c r="I129" s="153"/>
      <c r="J129" s="154">
        <f>ROUND(I129*H129,2)</f>
        <v>0</v>
      </c>
      <c r="K129" s="155"/>
      <c r="L129" s="30"/>
      <c r="M129" s="156" t="s">
        <v>1</v>
      </c>
      <c r="N129" s="157" t="s">
        <v>38</v>
      </c>
      <c r="O129" s="58"/>
      <c r="P129" s="158">
        <f>O129*H129</f>
        <v>0</v>
      </c>
      <c r="Q129" s="158">
        <v>0</v>
      </c>
      <c r="R129" s="158">
        <f>Q129*H129</f>
        <v>0</v>
      </c>
      <c r="S129" s="158">
        <v>0</v>
      </c>
      <c r="T129" s="159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141</v>
      </c>
      <c r="AT129" s="160" t="s">
        <v>128</v>
      </c>
      <c r="AU129" s="160" t="s">
        <v>133</v>
      </c>
      <c r="AY129" s="14" t="s">
        <v>124</v>
      </c>
      <c r="BE129" s="161">
        <f>IF(N129="základná",J129,0)</f>
        <v>0</v>
      </c>
      <c r="BF129" s="161">
        <f>IF(N129="znížená",J129,0)</f>
        <v>0</v>
      </c>
      <c r="BG129" s="161">
        <f>IF(N129="zákl. prenesená",J129,0)</f>
        <v>0</v>
      </c>
      <c r="BH129" s="161">
        <f>IF(N129="zníž. prenesená",J129,0)</f>
        <v>0</v>
      </c>
      <c r="BI129" s="161">
        <f>IF(N129="nulová",J129,0)</f>
        <v>0</v>
      </c>
      <c r="BJ129" s="14" t="s">
        <v>133</v>
      </c>
      <c r="BK129" s="161">
        <f>ROUND(I129*H129,2)</f>
        <v>0</v>
      </c>
      <c r="BL129" s="14" t="s">
        <v>141</v>
      </c>
      <c r="BM129" s="160" t="s">
        <v>152</v>
      </c>
    </row>
    <row r="130" spans="1:65" s="12" customFormat="1" ht="22.9" customHeight="1">
      <c r="B130" s="134"/>
      <c r="D130" s="135" t="s">
        <v>71</v>
      </c>
      <c r="E130" s="145" t="s">
        <v>153</v>
      </c>
      <c r="F130" s="145" t="s">
        <v>154</v>
      </c>
      <c r="I130" s="137"/>
      <c r="J130" s="146">
        <f>BK130</f>
        <v>0</v>
      </c>
      <c r="L130" s="134"/>
      <c r="M130" s="139"/>
      <c r="N130" s="140"/>
      <c r="O130" s="140"/>
      <c r="P130" s="141">
        <f>SUM(P131:P132)</f>
        <v>0</v>
      </c>
      <c r="Q130" s="140"/>
      <c r="R130" s="141">
        <f>SUM(R131:R132)</f>
        <v>0.65121950000000006</v>
      </c>
      <c r="S130" s="140"/>
      <c r="T130" s="142">
        <f>SUM(T131:T132)</f>
        <v>0</v>
      </c>
      <c r="AR130" s="135" t="s">
        <v>133</v>
      </c>
      <c r="AT130" s="143" t="s">
        <v>71</v>
      </c>
      <c r="AU130" s="143" t="s">
        <v>80</v>
      </c>
      <c r="AY130" s="135" t="s">
        <v>124</v>
      </c>
      <c r="BK130" s="144">
        <f>SUM(BK131:BK132)</f>
        <v>0</v>
      </c>
    </row>
    <row r="131" spans="1:65" s="2" customFormat="1" ht="24.2" customHeight="1">
      <c r="A131" s="29"/>
      <c r="B131" s="147"/>
      <c r="C131" s="148" t="s">
        <v>132</v>
      </c>
      <c r="D131" s="148" t="s">
        <v>128</v>
      </c>
      <c r="E131" s="149" t="s">
        <v>155</v>
      </c>
      <c r="F131" s="150" t="s">
        <v>156</v>
      </c>
      <c r="G131" s="151" t="s">
        <v>131</v>
      </c>
      <c r="H131" s="152">
        <v>51.89</v>
      </c>
      <c r="I131" s="153"/>
      <c r="J131" s="154">
        <f>ROUND(I131*H131,2)</f>
        <v>0</v>
      </c>
      <c r="K131" s="155"/>
      <c r="L131" s="30"/>
      <c r="M131" s="156" t="s">
        <v>1</v>
      </c>
      <c r="N131" s="157" t="s">
        <v>38</v>
      </c>
      <c r="O131" s="58"/>
      <c r="P131" s="158">
        <f>O131*H131</f>
        <v>0</v>
      </c>
      <c r="Q131" s="158">
        <v>1.255E-2</v>
      </c>
      <c r="R131" s="158">
        <f>Q131*H131</f>
        <v>0.65121950000000006</v>
      </c>
      <c r="S131" s="158">
        <v>0</v>
      </c>
      <c r="T131" s="159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141</v>
      </c>
      <c r="AT131" s="160" t="s">
        <v>128</v>
      </c>
      <c r="AU131" s="160" t="s">
        <v>133</v>
      </c>
      <c r="AY131" s="14" t="s">
        <v>124</v>
      </c>
      <c r="BE131" s="161">
        <f>IF(N131="základná",J131,0)</f>
        <v>0</v>
      </c>
      <c r="BF131" s="161">
        <f>IF(N131="znížená",J131,0)</f>
        <v>0</v>
      </c>
      <c r="BG131" s="161">
        <f>IF(N131="zákl. prenesená",J131,0)</f>
        <v>0</v>
      </c>
      <c r="BH131" s="161">
        <f>IF(N131="zníž. prenesená",J131,0)</f>
        <v>0</v>
      </c>
      <c r="BI131" s="161">
        <f>IF(N131="nulová",J131,0)</f>
        <v>0</v>
      </c>
      <c r="BJ131" s="14" t="s">
        <v>133</v>
      </c>
      <c r="BK131" s="161">
        <f>ROUND(I131*H131,2)</f>
        <v>0</v>
      </c>
      <c r="BL131" s="14" t="s">
        <v>141</v>
      </c>
      <c r="BM131" s="160" t="s">
        <v>157</v>
      </c>
    </row>
    <row r="132" spans="1:65" s="2" customFormat="1" ht="21.75" customHeight="1">
      <c r="A132" s="29"/>
      <c r="B132" s="147"/>
      <c r="C132" s="148" t="s">
        <v>158</v>
      </c>
      <c r="D132" s="148" t="s">
        <v>128</v>
      </c>
      <c r="E132" s="149" t="s">
        <v>159</v>
      </c>
      <c r="F132" s="150" t="s">
        <v>160</v>
      </c>
      <c r="G132" s="151" t="s">
        <v>151</v>
      </c>
      <c r="H132" s="152">
        <v>0.65100000000000002</v>
      </c>
      <c r="I132" s="153"/>
      <c r="J132" s="154">
        <f>ROUND(I132*H132,2)</f>
        <v>0</v>
      </c>
      <c r="K132" s="155"/>
      <c r="L132" s="30"/>
      <c r="M132" s="173" t="s">
        <v>1</v>
      </c>
      <c r="N132" s="174" t="s">
        <v>38</v>
      </c>
      <c r="O132" s="175"/>
      <c r="P132" s="176">
        <f>O132*H132</f>
        <v>0</v>
      </c>
      <c r="Q132" s="176">
        <v>0</v>
      </c>
      <c r="R132" s="176">
        <f>Q132*H132</f>
        <v>0</v>
      </c>
      <c r="S132" s="176">
        <v>0</v>
      </c>
      <c r="T132" s="177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141</v>
      </c>
      <c r="AT132" s="160" t="s">
        <v>128</v>
      </c>
      <c r="AU132" s="160" t="s">
        <v>133</v>
      </c>
      <c r="AY132" s="14" t="s">
        <v>124</v>
      </c>
      <c r="BE132" s="161">
        <f>IF(N132="základná",J132,0)</f>
        <v>0</v>
      </c>
      <c r="BF132" s="161">
        <f>IF(N132="znížená",J132,0)</f>
        <v>0</v>
      </c>
      <c r="BG132" s="161">
        <f>IF(N132="zákl. prenesená",J132,0)</f>
        <v>0</v>
      </c>
      <c r="BH132" s="161">
        <f>IF(N132="zníž. prenesená",J132,0)</f>
        <v>0</v>
      </c>
      <c r="BI132" s="161">
        <f>IF(N132="nulová",J132,0)</f>
        <v>0</v>
      </c>
      <c r="BJ132" s="14" t="s">
        <v>133</v>
      </c>
      <c r="BK132" s="161">
        <f>ROUND(I132*H132,2)</f>
        <v>0</v>
      </c>
      <c r="BL132" s="14" t="s">
        <v>141</v>
      </c>
      <c r="BM132" s="160" t="s">
        <v>161</v>
      </c>
    </row>
    <row r="133" spans="1:65" s="2" customFormat="1" ht="6.95" customHeight="1">
      <c r="A133" s="29"/>
      <c r="B133" s="47"/>
      <c r="C133" s="48"/>
      <c r="D133" s="48"/>
      <c r="E133" s="48"/>
      <c r="F133" s="48"/>
      <c r="G133" s="48"/>
      <c r="H133" s="48"/>
      <c r="I133" s="48"/>
      <c r="J133" s="48"/>
      <c r="K133" s="48"/>
      <c r="L133" s="30"/>
      <c r="M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</sheetData>
  <autoFilter ref="C120:K132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3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0" t="s">
        <v>5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14" t="s">
        <v>84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97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1" t="str">
        <f>'Rekapitulácia stavby'!K6</f>
        <v>Rekonštrukcia hasičskej zbrojnice</v>
      </c>
      <c r="F7" s="222"/>
      <c r="G7" s="222"/>
      <c r="H7" s="222"/>
      <c r="L7" s="17"/>
    </row>
    <row r="8" spans="1:46" s="2" customFormat="1" ht="12" customHeight="1">
      <c r="A8" s="29"/>
      <c r="B8" s="30"/>
      <c r="C8" s="29"/>
      <c r="D8" s="24" t="s">
        <v>98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9" t="s">
        <v>162</v>
      </c>
      <c r="F9" s="223"/>
      <c r="G9" s="223"/>
      <c r="H9" s="223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28. 7. 2021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4" t="str">
        <f>'Rekapitulácia stavby'!E14</f>
        <v>Vyplň údaj</v>
      </c>
      <c r="F18" s="201"/>
      <c r="G18" s="201"/>
      <c r="H18" s="201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6" t="s">
        <v>1</v>
      </c>
      <c r="F27" s="206"/>
      <c r="G27" s="206"/>
      <c r="H27" s="20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32</v>
      </c>
      <c r="E30" s="29"/>
      <c r="F30" s="29"/>
      <c r="G30" s="29"/>
      <c r="H30" s="29"/>
      <c r="I30" s="29"/>
      <c r="J30" s="71">
        <f>ROUND(J120,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33" t="s">
        <v>33</v>
      </c>
      <c r="J32" s="33" t="s">
        <v>35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36</v>
      </c>
      <c r="E33" s="35" t="s">
        <v>37</v>
      </c>
      <c r="F33" s="99">
        <f>ROUND((SUM(BE120:BE135)),  2)</f>
        <v>0</v>
      </c>
      <c r="G33" s="100"/>
      <c r="H33" s="100"/>
      <c r="I33" s="101">
        <v>0.2</v>
      </c>
      <c r="J33" s="99">
        <f>ROUND(((SUM(BE120:BE135))*I33),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38</v>
      </c>
      <c r="F34" s="99">
        <f>ROUND((SUM(BF120:BF135)),  2)</f>
        <v>0</v>
      </c>
      <c r="G34" s="100"/>
      <c r="H34" s="100"/>
      <c r="I34" s="101">
        <v>0.2</v>
      </c>
      <c r="J34" s="99">
        <f>ROUND(((SUM(BF120:BF135))*I34),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2">
        <f>ROUND((SUM(BG120:BG135)),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2">
        <f>ROUND((SUM(BH120:BH135)),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41</v>
      </c>
      <c r="F37" s="99">
        <f>ROUND((SUM(BI120:BI135)),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42</v>
      </c>
      <c r="E39" s="60"/>
      <c r="F39" s="60"/>
      <c r="G39" s="106" t="s">
        <v>43</v>
      </c>
      <c r="H39" s="107" t="s">
        <v>44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0" t="s">
        <v>48</v>
      </c>
      <c r="G61" s="45" t="s">
        <v>47</v>
      </c>
      <c r="H61" s="32"/>
      <c r="I61" s="32"/>
      <c r="J61" s="111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0" t="s">
        <v>48</v>
      </c>
      <c r="G76" s="45" t="s">
        <v>47</v>
      </c>
      <c r="H76" s="32"/>
      <c r="I76" s="32"/>
      <c r="J76" s="111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1" t="str">
        <f>E7</f>
        <v>Rekonštrukcia hasičskej zbrojnice</v>
      </c>
      <c r="F85" s="222"/>
      <c r="G85" s="222"/>
      <c r="H85" s="22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9" t="str">
        <f>E9</f>
        <v>02 - Oprava fasády</v>
      </c>
      <c r="F87" s="223"/>
      <c r="G87" s="223"/>
      <c r="H87" s="223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>28. 7. 2021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 xml:space="preserve">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101</v>
      </c>
      <c r="D94" s="104"/>
      <c r="E94" s="104"/>
      <c r="F94" s="104"/>
      <c r="G94" s="104"/>
      <c r="H94" s="104"/>
      <c r="I94" s="104"/>
      <c r="J94" s="113" t="s">
        <v>102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103</v>
      </c>
      <c r="D96" s="29"/>
      <c r="E96" s="29"/>
      <c r="F96" s="29"/>
      <c r="G96" s="29"/>
      <c r="H96" s="29"/>
      <c r="I96" s="29"/>
      <c r="J96" s="71">
        <f>J120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1:31" s="9" customFormat="1" ht="24.95" customHeight="1">
      <c r="B97" s="115"/>
      <c r="D97" s="116" t="s">
        <v>105</v>
      </c>
      <c r="E97" s="117"/>
      <c r="F97" s="117"/>
      <c r="G97" s="117"/>
      <c r="H97" s="117"/>
      <c r="I97" s="117"/>
      <c r="J97" s="118">
        <f>J121</f>
        <v>0</v>
      </c>
      <c r="L97" s="115"/>
    </row>
    <row r="98" spans="1:31" s="10" customFormat="1" ht="19.899999999999999" customHeight="1">
      <c r="B98" s="119"/>
      <c r="D98" s="120" t="s">
        <v>163</v>
      </c>
      <c r="E98" s="121"/>
      <c r="F98" s="121"/>
      <c r="G98" s="121"/>
      <c r="H98" s="121"/>
      <c r="I98" s="121"/>
      <c r="J98" s="122">
        <f>J122</f>
        <v>0</v>
      </c>
      <c r="L98" s="119"/>
    </row>
    <row r="99" spans="1:31" s="10" customFormat="1" ht="19.899999999999999" customHeight="1">
      <c r="B99" s="119"/>
      <c r="D99" s="120" t="s">
        <v>164</v>
      </c>
      <c r="E99" s="121"/>
      <c r="F99" s="121"/>
      <c r="G99" s="121"/>
      <c r="H99" s="121"/>
      <c r="I99" s="121"/>
      <c r="J99" s="122">
        <f>J124</f>
        <v>0</v>
      </c>
      <c r="L99" s="119"/>
    </row>
    <row r="100" spans="1:31" s="10" customFormat="1" ht="19.899999999999999" customHeight="1">
      <c r="B100" s="119"/>
      <c r="D100" s="120" t="s">
        <v>106</v>
      </c>
      <c r="E100" s="121"/>
      <c r="F100" s="121"/>
      <c r="G100" s="121"/>
      <c r="H100" s="121"/>
      <c r="I100" s="121"/>
      <c r="J100" s="122">
        <f>J130</f>
        <v>0</v>
      </c>
      <c r="L100" s="119"/>
    </row>
    <row r="101" spans="1:31" s="2" customFormat="1" ht="21.75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6" spans="1:31" s="2" customFormat="1" ht="6.95" customHeight="1">
      <c r="A106" s="29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110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15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21" t="str">
        <f>E7</f>
        <v>Rekonštrukcia hasičskej zbrojnice</v>
      </c>
      <c r="F110" s="222"/>
      <c r="G110" s="222"/>
      <c r="H110" s="222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98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179" t="str">
        <f>E9</f>
        <v>02 - Oprava fasády</v>
      </c>
      <c r="F112" s="223"/>
      <c r="G112" s="223"/>
      <c r="H112" s="223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19</v>
      </c>
      <c r="D114" s="29"/>
      <c r="E114" s="29"/>
      <c r="F114" s="22" t="str">
        <f>F12</f>
        <v xml:space="preserve"> </v>
      </c>
      <c r="G114" s="29"/>
      <c r="H114" s="29"/>
      <c r="I114" s="24" t="s">
        <v>21</v>
      </c>
      <c r="J114" s="55" t="str">
        <f>IF(J12="","",J12)</f>
        <v>28. 7. 2021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23</v>
      </c>
      <c r="D116" s="29"/>
      <c r="E116" s="29"/>
      <c r="F116" s="22" t="str">
        <f>E15</f>
        <v xml:space="preserve"> </v>
      </c>
      <c r="G116" s="29"/>
      <c r="H116" s="29"/>
      <c r="I116" s="24" t="s">
        <v>28</v>
      </c>
      <c r="J116" s="27" t="str">
        <f>E21</f>
        <v xml:space="preserve"> 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26</v>
      </c>
      <c r="D117" s="29"/>
      <c r="E117" s="29"/>
      <c r="F117" s="22" t="str">
        <f>IF(E18="","",E18)</f>
        <v>Vyplň údaj</v>
      </c>
      <c r="G117" s="29"/>
      <c r="H117" s="29"/>
      <c r="I117" s="24" t="s">
        <v>30</v>
      </c>
      <c r="J117" s="27" t="str">
        <f>E24</f>
        <v xml:space="preserve"> 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23"/>
      <c r="B119" s="124"/>
      <c r="C119" s="125" t="s">
        <v>111</v>
      </c>
      <c r="D119" s="126" t="s">
        <v>57</v>
      </c>
      <c r="E119" s="126" t="s">
        <v>53</v>
      </c>
      <c r="F119" s="126" t="s">
        <v>54</v>
      </c>
      <c r="G119" s="126" t="s">
        <v>112</v>
      </c>
      <c r="H119" s="126" t="s">
        <v>113</v>
      </c>
      <c r="I119" s="126" t="s">
        <v>114</v>
      </c>
      <c r="J119" s="127" t="s">
        <v>102</v>
      </c>
      <c r="K119" s="128" t="s">
        <v>115</v>
      </c>
      <c r="L119" s="129"/>
      <c r="M119" s="62" t="s">
        <v>1</v>
      </c>
      <c r="N119" s="63" t="s">
        <v>36</v>
      </c>
      <c r="O119" s="63" t="s">
        <v>116</v>
      </c>
      <c r="P119" s="63" t="s">
        <v>117</v>
      </c>
      <c r="Q119" s="63" t="s">
        <v>118</v>
      </c>
      <c r="R119" s="63" t="s">
        <v>119</v>
      </c>
      <c r="S119" s="63" t="s">
        <v>120</v>
      </c>
      <c r="T119" s="64" t="s">
        <v>121</v>
      </c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</row>
    <row r="120" spans="1:65" s="2" customFormat="1" ht="22.9" customHeight="1">
      <c r="A120" s="29"/>
      <c r="B120" s="30"/>
      <c r="C120" s="69" t="s">
        <v>103</v>
      </c>
      <c r="D120" s="29"/>
      <c r="E120" s="29"/>
      <c r="F120" s="29"/>
      <c r="G120" s="29"/>
      <c r="H120" s="29"/>
      <c r="I120" s="29"/>
      <c r="J120" s="130">
        <f>BK120</f>
        <v>0</v>
      </c>
      <c r="K120" s="29"/>
      <c r="L120" s="30"/>
      <c r="M120" s="65"/>
      <c r="N120" s="56"/>
      <c r="O120" s="66"/>
      <c r="P120" s="131">
        <f>P121</f>
        <v>0</v>
      </c>
      <c r="Q120" s="66"/>
      <c r="R120" s="131">
        <f>R121</f>
        <v>8.0203392999999998</v>
      </c>
      <c r="S120" s="66"/>
      <c r="T120" s="132">
        <f>T121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71</v>
      </c>
      <c r="AU120" s="14" t="s">
        <v>104</v>
      </c>
      <c r="BK120" s="133">
        <f>BK121</f>
        <v>0</v>
      </c>
    </row>
    <row r="121" spans="1:65" s="12" customFormat="1" ht="25.9" customHeight="1">
      <c r="B121" s="134"/>
      <c r="D121" s="135" t="s">
        <v>71</v>
      </c>
      <c r="E121" s="136" t="s">
        <v>122</v>
      </c>
      <c r="F121" s="136" t="s">
        <v>123</v>
      </c>
      <c r="I121" s="137"/>
      <c r="J121" s="138">
        <f>BK121</f>
        <v>0</v>
      </c>
      <c r="L121" s="134"/>
      <c r="M121" s="139"/>
      <c r="N121" s="140"/>
      <c r="O121" s="140"/>
      <c r="P121" s="141">
        <f>P122+P124+P130</f>
        <v>0</v>
      </c>
      <c r="Q121" s="140"/>
      <c r="R121" s="141">
        <f>R122+R124+R130</f>
        <v>8.0203392999999998</v>
      </c>
      <c r="S121" s="140"/>
      <c r="T121" s="142">
        <f>T122+T124+T130</f>
        <v>0</v>
      </c>
      <c r="AR121" s="135" t="s">
        <v>80</v>
      </c>
      <c r="AT121" s="143" t="s">
        <v>71</v>
      </c>
      <c r="AU121" s="143" t="s">
        <v>72</v>
      </c>
      <c r="AY121" s="135" t="s">
        <v>124</v>
      </c>
      <c r="BK121" s="144">
        <f>BK122+BK124+BK130</f>
        <v>0</v>
      </c>
    </row>
    <row r="122" spans="1:65" s="12" customFormat="1" ht="22.9" customHeight="1">
      <c r="B122" s="134"/>
      <c r="D122" s="135" t="s">
        <v>71</v>
      </c>
      <c r="E122" s="145" t="s">
        <v>133</v>
      </c>
      <c r="F122" s="145" t="s">
        <v>165</v>
      </c>
      <c r="I122" s="137"/>
      <c r="J122" s="146">
        <f>BK122</f>
        <v>0</v>
      </c>
      <c r="L122" s="134"/>
      <c r="M122" s="139"/>
      <c r="N122" s="140"/>
      <c r="O122" s="140"/>
      <c r="P122" s="141">
        <f>P123</f>
        <v>0</v>
      </c>
      <c r="Q122" s="140"/>
      <c r="R122" s="141">
        <f>R123</f>
        <v>4.5688000000000005E-3</v>
      </c>
      <c r="S122" s="140"/>
      <c r="T122" s="142">
        <f>T123</f>
        <v>0</v>
      </c>
      <c r="AR122" s="135" t="s">
        <v>80</v>
      </c>
      <c r="AT122" s="143" t="s">
        <v>71</v>
      </c>
      <c r="AU122" s="143" t="s">
        <v>80</v>
      </c>
      <c r="AY122" s="135" t="s">
        <v>124</v>
      </c>
      <c r="BK122" s="144">
        <f>BK123</f>
        <v>0</v>
      </c>
    </row>
    <row r="123" spans="1:65" s="2" customFormat="1" ht="24.2" customHeight="1">
      <c r="A123" s="29"/>
      <c r="B123" s="147"/>
      <c r="C123" s="148" t="s">
        <v>80</v>
      </c>
      <c r="D123" s="148" t="s">
        <v>128</v>
      </c>
      <c r="E123" s="149" t="s">
        <v>166</v>
      </c>
      <c r="F123" s="150" t="s">
        <v>167</v>
      </c>
      <c r="G123" s="151" t="s">
        <v>131</v>
      </c>
      <c r="H123" s="152">
        <v>114.22</v>
      </c>
      <c r="I123" s="153"/>
      <c r="J123" s="154">
        <f>ROUND(I123*H123,2)</f>
        <v>0</v>
      </c>
      <c r="K123" s="155"/>
      <c r="L123" s="30"/>
      <c r="M123" s="156" t="s">
        <v>1</v>
      </c>
      <c r="N123" s="157" t="s">
        <v>38</v>
      </c>
      <c r="O123" s="58"/>
      <c r="P123" s="158">
        <f>O123*H123</f>
        <v>0</v>
      </c>
      <c r="Q123" s="158">
        <v>4.0000000000000003E-5</v>
      </c>
      <c r="R123" s="158">
        <f>Q123*H123</f>
        <v>4.5688000000000005E-3</v>
      </c>
      <c r="S123" s="158">
        <v>0</v>
      </c>
      <c r="T123" s="159">
        <f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0" t="s">
        <v>132</v>
      </c>
      <c r="AT123" s="160" t="s">
        <v>128</v>
      </c>
      <c r="AU123" s="160" t="s">
        <v>133</v>
      </c>
      <c r="AY123" s="14" t="s">
        <v>124</v>
      </c>
      <c r="BE123" s="161">
        <f>IF(N123="základná",J123,0)</f>
        <v>0</v>
      </c>
      <c r="BF123" s="161">
        <f>IF(N123="znížená",J123,0)</f>
        <v>0</v>
      </c>
      <c r="BG123" s="161">
        <f>IF(N123="zákl. prenesená",J123,0)</f>
        <v>0</v>
      </c>
      <c r="BH123" s="161">
        <f>IF(N123="zníž. prenesená",J123,0)</f>
        <v>0</v>
      </c>
      <c r="BI123" s="161">
        <f>IF(N123="nulová",J123,0)</f>
        <v>0</v>
      </c>
      <c r="BJ123" s="14" t="s">
        <v>133</v>
      </c>
      <c r="BK123" s="161">
        <f>ROUND(I123*H123,2)</f>
        <v>0</v>
      </c>
      <c r="BL123" s="14" t="s">
        <v>132</v>
      </c>
      <c r="BM123" s="160" t="s">
        <v>168</v>
      </c>
    </row>
    <row r="124" spans="1:65" s="12" customFormat="1" ht="22.9" customHeight="1">
      <c r="B124" s="134"/>
      <c r="D124" s="135" t="s">
        <v>71</v>
      </c>
      <c r="E124" s="145" t="s">
        <v>127</v>
      </c>
      <c r="F124" s="145" t="s">
        <v>169</v>
      </c>
      <c r="I124" s="137"/>
      <c r="J124" s="146">
        <f>BK124</f>
        <v>0</v>
      </c>
      <c r="L124" s="134"/>
      <c r="M124" s="139"/>
      <c r="N124" s="140"/>
      <c r="O124" s="140"/>
      <c r="P124" s="141">
        <f>SUM(P125:P129)</f>
        <v>0</v>
      </c>
      <c r="Q124" s="140"/>
      <c r="R124" s="141">
        <f>SUM(R125:R129)</f>
        <v>2.1315111999999998</v>
      </c>
      <c r="S124" s="140"/>
      <c r="T124" s="142">
        <f>SUM(T125:T129)</f>
        <v>0</v>
      </c>
      <c r="AR124" s="135" t="s">
        <v>80</v>
      </c>
      <c r="AT124" s="143" t="s">
        <v>71</v>
      </c>
      <c r="AU124" s="143" t="s">
        <v>80</v>
      </c>
      <c r="AY124" s="135" t="s">
        <v>124</v>
      </c>
      <c r="BK124" s="144">
        <f>SUM(BK125:BK129)</f>
        <v>0</v>
      </c>
    </row>
    <row r="125" spans="1:65" s="2" customFormat="1" ht="33" customHeight="1">
      <c r="A125" s="29"/>
      <c r="B125" s="147"/>
      <c r="C125" s="148" t="s">
        <v>127</v>
      </c>
      <c r="D125" s="148" t="s">
        <v>128</v>
      </c>
      <c r="E125" s="149" t="s">
        <v>170</v>
      </c>
      <c r="F125" s="150" t="s">
        <v>171</v>
      </c>
      <c r="G125" s="151" t="s">
        <v>131</v>
      </c>
      <c r="H125" s="152">
        <v>114.22</v>
      </c>
      <c r="I125" s="153"/>
      <c r="J125" s="154">
        <f>ROUND(I125*H125,2)</f>
        <v>0</v>
      </c>
      <c r="K125" s="155"/>
      <c r="L125" s="30"/>
      <c r="M125" s="156" t="s">
        <v>1</v>
      </c>
      <c r="N125" s="157" t="s">
        <v>38</v>
      </c>
      <c r="O125" s="58"/>
      <c r="P125" s="158">
        <f>O125*H125</f>
        <v>0</v>
      </c>
      <c r="Q125" s="158">
        <v>3.3E-3</v>
      </c>
      <c r="R125" s="158">
        <f>Q125*H125</f>
        <v>0.37692599999999998</v>
      </c>
      <c r="S125" s="158">
        <v>0</v>
      </c>
      <c r="T125" s="159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132</v>
      </c>
      <c r="AT125" s="160" t="s">
        <v>128</v>
      </c>
      <c r="AU125" s="160" t="s">
        <v>133</v>
      </c>
      <c r="AY125" s="14" t="s">
        <v>124</v>
      </c>
      <c r="BE125" s="161">
        <f>IF(N125="základná",J125,0)</f>
        <v>0</v>
      </c>
      <c r="BF125" s="161">
        <f>IF(N125="znížená",J125,0)</f>
        <v>0</v>
      </c>
      <c r="BG125" s="161">
        <f>IF(N125="zákl. prenesená",J125,0)</f>
        <v>0</v>
      </c>
      <c r="BH125" s="161">
        <f>IF(N125="zníž. prenesená",J125,0)</f>
        <v>0</v>
      </c>
      <c r="BI125" s="161">
        <f>IF(N125="nulová",J125,0)</f>
        <v>0</v>
      </c>
      <c r="BJ125" s="14" t="s">
        <v>133</v>
      </c>
      <c r="BK125" s="161">
        <f>ROUND(I125*H125,2)</f>
        <v>0</v>
      </c>
      <c r="BL125" s="14" t="s">
        <v>132</v>
      </c>
      <c r="BM125" s="160" t="s">
        <v>172</v>
      </c>
    </row>
    <row r="126" spans="1:65" s="2" customFormat="1" ht="24.2" customHeight="1">
      <c r="A126" s="29"/>
      <c r="B126" s="147"/>
      <c r="C126" s="148" t="s">
        <v>132</v>
      </c>
      <c r="D126" s="148" t="s">
        <v>128</v>
      </c>
      <c r="E126" s="149" t="s">
        <v>173</v>
      </c>
      <c r="F126" s="150" t="s">
        <v>174</v>
      </c>
      <c r="G126" s="151" t="s">
        <v>131</v>
      </c>
      <c r="H126" s="152">
        <v>114.22</v>
      </c>
      <c r="I126" s="153"/>
      <c r="J126" s="154">
        <f>ROUND(I126*H126,2)</f>
        <v>0</v>
      </c>
      <c r="K126" s="155"/>
      <c r="L126" s="30"/>
      <c r="M126" s="156" t="s">
        <v>1</v>
      </c>
      <c r="N126" s="157" t="s">
        <v>38</v>
      </c>
      <c r="O126" s="58"/>
      <c r="P126" s="158">
        <f>O126*H126</f>
        <v>0</v>
      </c>
      <c r="Q126" s="158">
        <v>4.0000000000000002E-4</v>
      </c>
      <c r="R126" s="158">
        <f>Q126*H126</f>
        <v>4.5687999999999999E-2</v>
      </c>
      <c r="S126" s="158">
        <v>0</v>
      </c>
      <c r="T126" s="159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132</v>
      </c>
      <c r="AT126" s="160" t="s">
        <v>128</v>
      </c>
      <c r="AU126" s="160" t="s">
        <v>133</v>
      </c>
      <c r="AY126" s="14" t="s">
        <v>124</v>
      </c>
      <c r="BE126" s="161">
        <f>IF(N126="základná",J126,0)</f>
        <v>0</v>
      </c>
      <c r="BF126" s="161">
        <f>IF(N126="znížená",J126,0)</f>
        <v>0</v>
      </c>
      <c r="BG126" s="161">
        <f>IF(N126="zákl. prenesená",J126,0)</f>
        <v>0</v>
      </c>
      <c r="BH126" s="161">
        <f>IF(N126="zníž. prenesená",J126,0)</f>
        <v>0</v>
      </c>
      <c r="BI126" s="161">
        <f>IF(N126="nulová",J126,0)</f>
        <v>0</v>
      </c>
      <c r="BJ126" s="14" t="s">
        <v>133</v>
      </c>
      <c r="BK126" s="161">
        <f>ROUND(I126*H126,2)</f>
        <v>0</v>
      </c>
      <c r="BL126" s="14" t="s">
        <v>132</v>
      </c>
      <c r="BM126" s="160" t="s">
        <v>175</v>
      </c>
    </row>
    <row r="127" spans="1:65" s="2" customFormat="1" ht="44.25" customHeight="1">
      <c r="A127" s="29"/>
      <c r="B127" s="147"/>
      <c r="C127" s="148" t="s">
        <v>158</v>
      </c>
      <c r="D127" s="148" t="s">
        <v>128</v>
      </c>
      <c r="E127" s="149" t="s">
        <v>176</v>
      </c>
      <c r="F127" s="150" t="s">
        <v>177</v>
      </c>
      <c r="G127" s="151" t="s">
        <v>131</v>
      </c>
      <c r="H127" s="152">
        <v>114.22</v>
      </c>
      <c r="I127" s="153"/>
      <c r="J127" s="154">
        <f>ROUND(I127*H127,2)</f>
        <v>0</v>
      </c>
      <c r="K127" s="155"/>
      <c r="L127" s="30"/>
      <c r="M127" s="156" t="s">
        <v>1</v>
      </c>
      <c r="N127" s="157" t="s">
        <v>38</v>
      </c>
      <c r="O127" s="58"/>
      <c r="P127" s="158">
        <f>O127*H127</f>
        <v>0</v>
      </c>
      <c r="Q127" s="158">
        <v>3.4000000000000002E-4</v>
      </c>
      <c r="R127" s="158">
        <f>Q127*H127</f>
        <v>3.8834800000000003E-2</v>
      </c>
      <c r="S127" s="158">
        <v>0</v>
      </c>
      <c r="T127" s="159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132</v>
      </c>
      <c r="AT127" s="160" t="s">
        <v>128</v>
      </c>
      <c r="AU127" s="160" t="s">
        <v>133</v>
      </c>
      <c r="AY127" s="14" t="s">
        <v>124</v>
      </c>
      <c r="BE127" s="161">
        <f>IF(N127="základná",J127,0)</f>
        <v>0</v>
      </c>
      <c r="BF127" s="161">
        <f>IF(N127="znížená",J127,0)</f>
        <v>0</v>
      </c>
      <c r="BG127" s="161">
        <f>IF(N127="zákl. prenesená",J127,0)</f>
        <v>0</v>
      </c>
      <c r="BH127" s="161">
        <f>IF(N127="zníž. prenesená",J127,0)</f>
        <v>0</v>
      </c>
      <c r="BI127" s="161">
        <f>IF(N127="nulová",J127,0)</f>
        <v>0</v>
      </c>
      <c r="BJ127" s="14" t="s">
        <v>133</v>
      </c>
      <c r="BK127" s="161">
        <f>ROUND(I127*H127,2)</f>
        <v>0</v>
      </c>
      <c r="BL127" s="14" t="s">
        <v>132</v>
      </c>
      <c r="BM127" s="160" t="s">
        <v>178</v>
      </c>
    </row>
    <row r="128" spans="1:65" s="2" customFormat="1" ht="24.2" customHeight="1">
      <c r="A128" s="29"/>
      <c r="B128" s="147"/>
      <c r="C128" s="148" t="s">
        <v>179</v>
      </c>
      <c r="D128" s="148" t="s">
        <v>128</v>
      </c>
      <c r="E128" s="149" t="s">
        <v>180</v>
      </c>
      <c r="F128" s="150" t="s">
        <v>181</v>
      </c>
      <c r="G128" s="151" t="s">
        <v>131</v>
      </c>
      <c r="H128" s="152">
        <v>4.04</v>
      </c>
      <c r="I128" s="153"/>
      <c r="J128" s="154">
        <f>ROUND(I128*H128,2)</f>
        <v>0</v>
      </c>
      <c r="K128" s="155"/>
      <c r="L128" s="30"/>
      <c r="M128" s="156" t="s">
        <v>1</v>
      </c>
      <c r="N128" s="157" t="s">
        <v>38</v>
      </c>
      <c r="O128" s="58"/>
      <c r="P128" s="158">
        <f>O128*H128</f>
        <v>0</v>
      </c>
      <c r="Q128" s="158">
        <v>1.1350000000000001E-2</v>
      </c>
      <c r="R128" s="158">
        <f>Q128*H128</f>
        <v>4.5854000000000006E-2</v>
      </c>
      <c r="S128" s="158">
        <v>0</v>
      </c>
      <c r="T128" s="159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132</v>
      </c>
      <c r="AT128" s="160" t="s">
        <v>128</v>
      </c>
      <c r="AU128" s="160" t="s">
        <v>133</v>
      </c>
      <c r="AY128" s="14" t="s">
        <v>124</v>
      </c>
      <c r="BE128" s="161">
        <f>IF(N128="základná",J128,0)</f>
        <v>0</v>
      </c>
      <c r="BF128" s="161">
        <f>IF(N128="znížená",J128,0)</f>
        <v>0</v>
      </c>
      <c r="BG128" s="161">
        <f>IF(N128="zákl. prenesená",J128,0)</f>
        <v>0</v>
      </c>
      <c r="BH128" s="161">
        <f>IF(N128="zníž. prenesená",J128,0)</f>
        <v>0</v>
      </c>
      <c r="BI128" s="161">
        <f>IF(N128="nulová",J128,0)</f>
        <v>0</v>
      </c>
      <c r="BJ128" s="14" t="s">
        <v>133</v>
      </c>
      <c r="BK128" s="161">
        <f>ROUND(I128*H128,2)</f>
        <v>0</v>
      </c>
      <c r="BL128" s="14" t="s">
        <v>132</v>
      </c>
      <c r="BM128" s="160" t="s">
        <v>182</v>
      </c>
    </row>
    <row r="129" spans="1:65" s="2" customFormat="1" ht="37.9" customHeight="1">
      <c r="A129" s="29"/>
      <c r="B129" s="147"/>
      <c r="C129" s="148" t="s">
        <v>183</v>
      </c>
      <c r="D129" s="148" t="s">
        <v>128</v>
      </c>
      <c r="E129" s="149" t="s">
        <v>184</v>
      </c>
      <c r="F129" s="150" t="s">
        <v>185</v>
      </c>
      <c r="G129" s="151" t="s">
        <v>131</v>
      </c>
      <c r="H129" s="152">
        <v>114.22</v>
      </c>
      <c r="I129" s="153"/>
      <c r="J129" s="154">
        <f>ROUND(I129*H129,2)</f>
        <v>0</v>
      </c>
      <c r="K129" s="155"/>
      <c r="L129" s="30"/>
      <c r="M129" s="156" t="s">
        <v>1</v>
      </c>
      <c r="N129" s="157" t="s">
        <v>38</v>
      </c>
      <c r="O129" s="58"/>
      <c r="P129" s="158">
        <f>O129*H129</f>
        <v>0</v>
      </c>
      <c r="Q129" s="158">
        <v>1.422E-2</v>
      </c>
      <c r="R129" s="158">
        <f>Q129*H129</f>
        <v>1.6242083999999999</v>
      </c>
      <c r="S129" s="158">
        <v>0</v>
      </c>
      <c r="T129" s="159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132</v>
      </c>
      <c r="AT129" s="160" t="s">
        <v>128</v>
      </c>
      <c r="AU129" s="160" t="s">
        <v>133</v>
      </c>
      <c r="AY129" s="14" t="s">
        <v>124</v>
      </c>
      <c r="BE129" s="161">
        <f>IF(N129="základná",J129,0)</f>
        <v>0</v>
      </c>
      <c r="BF129" s="161">
        <f>IF(N129="znížená",J129,0)</f>
        <v>0</v>
      </c>
      <c r="BG129" s="161">
        <f>IF(N129="zákl. prenesená",J129,0)</f>
        <v>0</v>
      </c>
      <c r="BH129" s="161">
        <f>IF(N129="zníž. prenesená",J129,0)</f>
        <v>0</v>
      </c>
      <c r="BI129" s="161">
        <f>IF(N129="nulová",J129,0)</f>
        <v>0</v>
      </c>
      <c r="BJ129" s="14" t="s">
        <v>133</v>
      </c>
      <c r="BK129" s="161">
        <f>ROUND(I129*H129,2)</f>
        <v>0</v>
      </c>
      <c r="BL129" s="14" t="s">
        <v>132</v>
      </c>
      <c r="BM129" s="160" t="s">
        <v>186</v>
      </c>
    </row>
    <row r="130" spans="1:65" s="12" customFormat="1" ht="22.9" customHeight="1">
      <c r="B130" s="134"/>
      <c r="D130" s="135" t="s">
        <v>71</v>
      </c>
      <c r="E130" s="145" t="s">
        <v>125</v>
      </c>
      <c r="F130" s="145" t="s">
        <v>126</v>
      </c>
      <c r="I130" s="137"/>
      <c r="J130" s="146">
        <f>BK130</f>
        <v>0</v>
      </c>
      <c r="L130" s="134"/>
      <c r="M130" s="139"/>
      <c r="N130" s="140"/>
      <c r="O130" s="140"/>
      <c r="P130" s="141">
        <f>SUM(P131:P135)</f>
        <v>0</v>
      </c>
      <c r="Q130" s="140"/>
      <c r="R130" s="141">
        <f>SUM(R131:R135)</f>
        <v>5.8842592999999992</v>
      </c>
      <c r="S130" s="140"/>
      <c r="T130" s="142">
        <f>SUM(T131:T135)</f>
        <v>0</v>
      </c>
      <c r="AR130" s="135" t="s">
        <v>80</v>
      </c>
      <c r="AT130" s="143" t="s">
        <v>71</v>
      </c>
      <c r="AU130" s="143" t="s">
        <v>80</v>
      </c>
      <c r="AY130" s="135" t="s">
        <v>124</v>
      </c>
      <c r="BK130" s="144">
        <f>SUM(BK131:BK135)</f>
        <v>0</v>
      </c>
    </row>
    <row r="131" spans="1:65" s="2" customFormat="1" ht="33" customHeight="1">
      <c r="A131" s="29"/>
      <c r="B131" s="147"/>
      <c r="C131" s="148" t="s">
        <v>187</v>
      </c>
      <c r="D131" s="148" t="s">
        <v>128</v>
      </c>
      <c r="E131" s="149" t="s">
        <v>188</v>
      </c>
      <c r="F131" s="150" t="s">
        <v>189</v>
      </c>
      <c r="G131" s="151" t="s">
        <v>131</v>
      </c>
      <c r="H131" s="152">
        <v>114.22</v>
      </c>
      <c r="I131" s="153"/>
      <c r="J131" s="154">
        <f>ROUND(I131*H131,2)</f>
        <v>0</v>
      </c>
      <c r="K131" s="155"/>
      <c r="L131" s="30"/>
      <c r="M131" s="156" t="s">
        <v>1</v>
      </c>
      <c r="N131" s="157" t="s">
        <v>38</v>
      </c>
      <c r="O131" s="58"/>
      <c r="P131" s="158">
        <f>O131*H131</f>
        <v>0</v>
      </c>
      <c r="Q131" s="158">
        <v>2.572E-2</v>
      </c>
      <c r="R131" s="158">
        <f>Q131*H131</f>
        <v>2.9377383999999997</v>
      </c>
      <c r="S131" s="158">
        <v>0</v>
      </c>
      <c r="T131" s="159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132</v>
      </c>
      <c r="AT131" s="160" t="s">
        <v>128</v>
      </c>
      <c r="AU131" s="160" t="s">
        <v>133</v>
      </c>
      <c r="AY131" s="14" t="s">
        <v>124</v>
      </c>
      <c r="BE131" s="161">
        <f>IF(N131="základná",J131,0)</f>
        <v>0</v>
      </c>
      <c r="BF131" s="161">
        <f>IF(N131="znížená",J131,0)</f>
        <v>0</v>
      </c>
      <c r="BG131" s="161">
        <f>IF(N131="zákl. prenesená",J131,0)</f>
        <v>0</v>
      </c>
      <c r="BH131" s="161">
        <f>IF(N131="zníž. prenesená",J131,0)</f>
        <v>0</v>
      </c>
      <c r="BI131" s="161">
        <f>IF(N131="nulová",J131,0)</f>
        <v>0</v>
      </c>
      <c r="BJ131" s="14" t="s">
        <v>133</v>
      </c>
      <c r="BK131" s="161">
        <f>ROUND(I131*H131,2)</f>
        <v>0</v>
      </c>
      <c r="BL131" s="14" t="s">
        <v>132</v>
      </c>
      <c r="BM131" s="160" t="s">
        <v>190</v>
      </c>
    </row>
    <row r="132" spans="1:65" s="2" customFormat="1" ht="44.25" customHeight="1">
      <c r="A132" s="29"/>
      <c r="B132" s="147"/>
      <c r="C132" s="148" t="s">
        <v>191</v>
      </c>
      <c r="D132" s="148" t="s">
        <v>128</v>
      </c>
      <c r="E132" s="149" t="s">
        <v>192</v>
      </c>
      <c r="F132" s="150" t="s">
        <v>193</v>
      </c>
      <c r="G132" s="151" t="s">
        <v>131</v>
      </c>
      <c r="H132" s="152">
        <v>114.22</v>
      </c>
      <c r="I132" s="153"/>
      <c r="J132" s="154">
        <f>ROUND(I132*H132,2)</f>
        <v>0</v>
      </c>
      <c r="K132" s="155"/>
      <c r="L132" s="30"/>
      <c r="M132" s="156" t="s">
        <v>1</v>
      </c>
      <c r="N132" s="157" t="s">
        <v>38</v>
      </c>
      <c r="O132" s="58"/>
      <c r="P132" s="158">
        <f>O132*H132</f>
        <v>0</v>
      </c>
      <c r="Q132" s="158">
        <v>0</v>
      </c>
      <c r="R132" s="158">
        <f>Q132*H132</f>
        <v>0</v>
      </c>
      <c r="S132" s="158">
        <v>0</v>
      </c>
      <c r="T132" s="159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132</v>
      </c>
      <c r="AT132" s="160" t="s">
        <v>128</v>
      </c>
      <c r="AU132" s="160" t="s">
        <v>133</v>
      </c>
      <c r="AY132" s="14" t="s">
        <v>124</v>
      </c>
      <c r="BE132" s="161">
        <f>IF(N132="základná",J132,0)</f>
        <v>0</v>
      </c>
      <c r="BF132" s="161">
        <f>IF(N132="znížená",J132,0)</f>
        <v>0</v>
      </c>
      <c r="BG132" s="161">
        <f>IF(N132="zákl. prenesená",J132,0)</f>
        <v>0</v>
      </c>
      <c r="BH132" s="161">
        <f>IF(N132="zníž. prenesená",J132,0)</f>
        <v>0</v>
      </c>
      <c r="BI132" s="161">
        <f>IF(N132="nulová",J132,0)</f>
        <v>0</v>
      </c>
      <c r="BJ132" s="14" t="s">
        <v>133</v>
      </c>
      <c r="BK132" s="161">
        <f>ROUND(I132*H132,2)</f>
        <v>0</v>
      </c>
      <c r="BL132" s="14" t="s">
        <v>132</v>
      </c>
      <c r="BM132" s="160" t="s">
        <v>194</v>
      </c>
    </row>
    <row r="133" spans="1:65" s="2" customFormat="1" ht="33" customHeight="1">
      <c r="A133" s="29"/>
      <c r="B133" s="147"/>
      <c r="C133" s="148" t="s">
        <v>125</v>
      </c>
      <c r="D133" s="148" t="s">
        <v>128</v>
      </c>
      <c r="E133" s="149" t="s">
        <v>195</v>
      </c>
      <c r="F133" s="150" t="s">
        <v>196</v>
      </c>
      <c r="G133" s="151" t="s">
        <v>131</v>
      </c>
      <c r="H133" s="152">
        <v>114.22</v>
      </c>
      <c r="I133" s="153"/>
      <c r="J133" s="154">
        <f>ROUND(I133*H133,2)</f>
        <v>0</v>
      </c>
      <c r="K133" s="155"/>
      <c r="L133" s="30"/>
      <c r="M133" s="156" t="s">
        <v>1</v>
      </c>
      <c r="N133" s="157" t="s">
        <v>38</v>
      </c>
      <c r="O133" s="58"/>
      <c r="P133" s="158">
        <f>O133*H133</f>
        <v>0</v>
      </c>
      <c r="Q133" s="158">
        <v>2.572E-2</v>
      </c>
      <c r="R133" s="158">
        <f>Q133*H133</f>
        <v>2.9377383999999997</v>
      </c>
      <c r="S133" s="158">
        <v>0</v>
      </c>
      <c r="T133" s="159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132</v>
      </c>
      <c r="AT133" s="160" t="s">
        <v>128</v>
      </c>
      <c r="AU133" s="160" t="s">
        <v>133</v>
      </c>
      <c r="AY133" s="14" t="s">
        <v>124</v>
      </c>
      <c r="BE133" s="161">
        <f>IF(N133="základná",J133,0)</f>
        <v>0</v>
      </c>
      <c r="BF133" s="161">
        <f>IF(N133="znížená",J133,0)</f>
        <v>0</v>
      </c>
      <c r="BG133" s="161">
        <f>IF(N133="zákl. prenesená",J133,0)</f>
        <v>0</v>
      </c>
      <c r="BH133" s="161">
        <f>IF(N133="zníž. prenesená",J133,0)</f>
        <v>0</v>
      </c>
      <c r="BI133" s="161">
        <f>IF(N133="nulová",J133,0)</f>
        <v>0</v>
      </c>
      <c r="BJ133" s="14" t="s">
        <v>133</v>
      </c>
      <c r="BK133" s="161">
        <f>ROUND(I133*H133,2)</f>
        <v>0</v>
      </c>
      <c r="BL133" s="14" t="s">
        <v>132</v>
      </c>
      <c r="BM133" s="160" t="s">
        <v>197</v>
      </c>
    </row>
    <row r="134" spans="1:65" s="2" customFormat="1" ht="16.5" customHeight="1">
      <c r="A134" s="29"/>
      <c r="B134" s="147"/>
      <c r="C134" s="148" t="s">
        <v>198</v>
      </c>
      <c r="D134" s="148" t="s">
        <v>128</v>
      </c>
      <c r="E134" s="149" t="s">
        <v>199</v>
      </c>
      <c r="F134" s="150" t="s">
        <v>200</v>
      </c>
      <c r="G134" s="151" t="s">
        <v>201</v>
      </c>
      <c r="H134" s="152">
        <v>25.65</v>
      </c>
      <c r="I134" s="153"/>
      <c r="J134" s="154">
        <f>ROUND(I134*H134,2)</f>
        <v>0</v>
      </c>
      <c r="K134" s="155"/>
      <c r="L134" s="30"/>
      <c r="M134" s="156" t="s">
        <v>1</v>
      </c>
      <c r="N134" s="157" t="s">
        <v>38</v>
      </c>
      <c r="O134" s="58"/>
      <c r="P134" s="158">
        <f>O134*H134</f>
        <v>0</v>
      </c>
      <c r="Q134" s="158">
        <v>2.9E-4</v>
      </c>
      <c r="R134" s="158">
        <f>Q134*H134</f>
        <v>7.4384999999999998E-3</v>
      </c>
      <c r="S134" s="158">
        <v>0</v>
      </c>
      <c r="T134" s="159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132</v>
      </c>
      <c r="AT134" s="160" t="s">
        <v>128</v>
      </c>
      <c r="AU134" s="160" t="s">
        <v>133</v>
      </c>
      <c r="AY134" s="14" t="s">
        <v>124</v>
      </c>
      <c r="BE134" s="161">
        <f>IF(N134="základná",J134,0)</f>
        <v>0</v>
      </c>
      <c r="BF134" s="161">
        <f>IF(N134="znížená",J134,0)</f>
        <v>0</v>
      </c>
      <c r="BG134" s="161">
        <f>IF(N134="zákl. prenesená",J134,0)</f>
        <v>0</v>
      </c>
      <c r="BH134" s="161">
        <f>IF(N134="zníž. prenesená",J134,0)</f>
        <v>0</v>
      </c>
      <c r="BI134" s="161">
        <f>IF(N134="nulová",J134,0)</f>
        <v>0</v>
      </c>
      <c r="BJ134" s="14" t="s">
        <v>133</v>
      </c>
      <c r="BK134" s="161">
        <f>ROUND(I134*H134,2)</f>
        <v>0</v>
      </c>
      <c r="BL134" s="14" t="s">
        <v>132</v>
      </c>
      <c r="BM134" s="160" t="s">
        <v>202</v>
      </c>
    </row>
    <row r="135" spans="1:65" s="2" customFormat="1" ht="16.5" customHeight="1">
      <c r="A135" s="29"/>
      <c r="B135" s="147"/>
      <c r="C135" s="148" t="s">
        <v>203</v>
      </c>
      <c r="D135" s="148" t="s">
        <v>128</v>
      </c>
      <c r="E135" s="149" t="s">
        <v>204</v>
      </c>
      <c r="F135" s="150" t="s">
        <v>205</v>
      </c>
      <c r="G135" s="151" t="s">
        <v>201</v>
      </c>
      <c r="H135" s="152">
        <v>44.8</v>
      </c>
      <c r="I135" s="153"/>
      <c r="J135" s="154">
        <f>ROUND(I135*H135,2)</f>
        <v>0</v>
      </c>
      <c r="K135" s="155"/>
      <c r="L135" s="30"/>
      <c r="M135" s="173" t="s">
        <v>1</v>
      </c>
      <c r="N135" s="174" t="s">
        <v>38</v>
      </c>
      <c r="O135" s="175"/>
      <c r="P135" s="176">
        <f>O135*H135</f>
        <v>0</v>
      </c>
      <c r="Q135" s="176">
        <v>3.0000000000000001E-5</v>
      </c>
      <c r="R135" s="176">
        <f>Q135*H135</f>
        <v>1.3439999999999999E-3</v>
      </c>
      <c r="S135" s="176">
        <v>0</v>
      </c>
      <c r="T135" s="177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132</v>
      </c>
      <c r="AT135" s="160" t="s">
        <v>128</v>
      </c>
      <c r="AU135" s="160" t="s">
        <v>133</v>
      </c>
      <c r="AY135" s="14" t="s">
        <v>124</v>
      </c>
      <c r="BE135" s="161">
        <f>IF(N135="základná",J135,0)</f>
        <v>0</v>
      </c>
      <c r="BF135" s="161">
        <f>IF(N135="znížená",J135,0)</f>
        <v>0</v>
      </c>
      <c r="BG135" s="161">
        <f>IF(N135="zákl. prenesená",J135,0)</f>
        <v>0</v>
      </c>
      <c r="BH135" s="161">
        <f>IF(N135="zníž. prenesená",J135,0)</f>
        <v>0</v>
      </c>
      <c r="BI135" s="161">
        <f>IF(N135="nulová",J135,0)</f>
        <v>0</v>
      </c>
      <c r="BJ135" s="14" t="s">
        <v>133</v>
      </c>
      <c r="BK135" s="161">
        <f>ROUND(I135*H135,2)</f>
        <v>0</v>
      </c>
      <c r="BL135" s="14" t="s">
        <v>132</v>
      </c>
      <c r="BM135" s="160" t="s">
        <v>206</v>
      </c>
    </row>
    <row r="136" spans="1:65" s="2" customFormat="1" ht="6.95" customHeight="1">
      <c r="A136" s="29"/>
      <c r="B136" s="47"/>
      <c r="C136" s="48"/>
      <c r="D136" s="48"/>
      <c r="E136" s="48"/>
      <c r="F136" s="48"/>
      <c r="G136" s="48"/>
      <c r="H136" s="48"/>
      <c r="I136" s="48"/>
      <c r="J136" s="48"/>
      <c r="K136" s="48"/>
      <c r="L136" s="30"/>
      <c r="M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</sheetData>
  <autoFilter ref="C119:K135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5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0" t="s">
        <v>5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14" t="s">
        <v>87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97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1" t="str">
        <f>'Rekapitulácia stavby'!K6</f>
        <v>Rekonštrukcia hasičskej zbrojnice</v>
      </c>
      <c r="F7" s="222"/>
      <c r="G7" s="222"/>
      <c r="H7" s="222"/>
      <c r="L7" s="17"/>
    </row>
    <row r="8" spans="1:46" s="2" customFormat="1" ht="12" customHeight="1">
      <c r="A8" s="29"/>
      <c r="B8" s="30"/>
      <c r="C8" s="29"/>
      <c r="D8" s="24" t="s">
        <v>98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9" t="s">
        <v>207</v>
      </c>
      <c r="F9" s="223"/>
      <c r="G9" s="223"/>
      <c r="H9" s="223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28. 7. 2021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4" t="str">
        <f>'Rekapitulácia stavby'!E14</f>
        <v>Vyplň údaj</v>
      </c>
      <c r="F18" s="201"/>
      <c r="G18" s="201"/>
      <c r="H18" s="201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6" t="s">
        <v>1</v>
      </c>
      <c r="F27" s="206"/>
      <c r="G27" s="206"/>
      <c r="H27" s="20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32</v>
      </c>
      <c r="E30" s="29"/>
      <c r="F30" s="29"/>
      <c r="G30" s="29"/>
      <c r="H30" s="29"/>
      <c r="I30" s="29"/>
      <c r="J30" s="71">
        <f>ROUND(J122,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33" t="s">
        <v>33</v>
      </c>
      <c r="J32" s="33" t="s">
        <v>35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36</v>
      </c>
      <c r="E33" s="35" t="s">
        <v>37</v>
      </c>
      <c r="F33" s="99">
        <f>ROUND((SUM(BE122:BE157)),  2)</f>
        <v>0</v>
      </c>
      <c r="G33" s="100"/>
      <c r="H33" s="100"/>
      <c r="I33" s="101">
        <v>0.2</v>
      </c>
      <c r="J33" s="99">
        <f>ROUND(((SUM(BE122:BE157))*I33),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38</v>
      </c>
      <c r="F34" s="99">
        <f>ROUND((SUM(BF122:BF157)),  2)</f>
        <v>0</v>
      </c>
      <c r="G34" s="100"/>
      <c r="H34" s="100"/>
      <c r="I34" s="101">
        <v>0.2</v>
      </c>
      <c r="J34" s="99">
        <f>ROUND(((SUM(BF122:BF157))*I34),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2">
        <f>ROUND((SUM(BG122:BG157)),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2">
        <f>ROUND((SUM(BH122:BH157)),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41</v>
      </c>
      <c r="F37" s="99">
        <f>ROUND((SUM(BI122:BI157)),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42</v>
      </c>
      <c r="E39" s="60"/>
      <c r="F39" s="60"/>
      <c r="G39" s="106" t="s">
        <v>43</v>
      </c>
      <c r="H39" s="107" t="s">
        <v>44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0" t="s">
        <v>48</v>
      </c>
      <c r="G61" s="45" t="s">
        <v>47</v>
      </c>
      <c r="H61" s="32"/>
      <c r="I61" s="32"/>
      <c r="J61" s="111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0" t="s">
        <v>48</v>
      </c>
      <c r="G76" s="45" t="s">
        <v>47</v>
      </c>
      <c r="H76" s="32"/>
      <c r="I76" s="32"/>
      <c r="J76" s="111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1" t="str">
        <f>E7</f>
        <v>Rekonštrukcia hasičskej zbrojnice</v>
      </c>
      <c r="F85" s="222"/>
      <c r="G85" s="222"/>
      <c r="H85" s="22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9" t="str">
        <f>E9</f>
        <v>03 - Výmena okien a dverí</v>
      </c>
      <c r="F87" s="223"/>
      <c r="G87" s="223"/>
      <c r="H87" s="223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>28. 7. 2021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 xml:space="preserve">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101</v>
      </c>
      <c r="D94" s="104"/>
      <c r="E94" s="104"/>
      <c r="F94" s="104"/>
      <c r="G94" s="104"/>
      <c r="H94" s="104"/>
      <c r="I94" s="104"/>
      <c r="J94" s="113" t="s">
        <v>102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103</v>
      </c>
      <c r="D96" s="29"/>
      <c r="E96" s="29"/>
      <c r="F96" s="29"/>
      <c r="G96" s="29"/>
      <c r="H96" s="29"/>
      <c r="I96" s="29"/>
      <c r="J96" s="71">
        <f>J122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1:31" s="9" customFormat="1" ht="24.95" customHeight="1">
      <c r="B97" s="115"/>
      <c r="D97" s="116" t="s">
        <v>105</v>
      </c>
      <c r="E97" s="117"/>
      <c r="F97" s="117"/>
      <c r="G97" s="117"/>
      <c r="H97" s="117"/>
      <c r="I97" s="117"/>
      <c r="J97" s="118">
        <f>J123</f>
        <v>0</v>
      </c>
      <c r="L97" s="115"/>
    </row>
    <row r="98" spans="1:31" s="10" customFormat="1" ht="19.899999999999999" customHeight="1">
      <c r="B98" s="119"/>
      <c r="D98" s="120" t="s">
        <v>106</v>
      </c>
      <c r="E98" s="121"/>
      <c r="F98" s="121"/>
      <c r="G98" s="121"/>
      <c r="H98" s="121"/>
      <c r="I98" s="121"/>
      <c r="J98" s="122">
        <f>J124</f>
        <v>0</v>
      </c>
      <c r="L98" s="119"/>
    </row>
    <row r="99" spans="1:31" s="9" customFormat="1" ht="24.95" customHeight="1">
      <c r="B99" s="115"/>
      <c r="D99" s="116" t="s">
        <v>107</v>
      </c>
      <c r="E99" s="117"/>
      <c r="F99" s="117"/>
      <c r="G99" s="117"/>
      <c r="H99" s="117"/>
      <c r="I99" s="117"/>
      <c r="J99" s="118">
        <f>J138</f>
        <v>0</v>
      </c>
      <c r="L99" s="115"/>
    </row>
    <row r="100" spans="1:31" s="10" customFormat="1" ht="19.899999999999999" customHeight="1">
      <c r="B100" s="119"/>
      <c r="D100" s="120" t="s">
        <v>208</v>
      </c>
      <c r="E100" s="121"/>
      <c r="F100" s="121"/>
      <c r="G100" s="121"/>
      <c r="H100" s="121"/>
      <c r="I100" s="121"/>
      <c r="J100" s="122">
        <f>J139</f>
        <v>0</v>
      </c>
      <c r="L100" s="119"/>
    </row>
    <row r="101" spans="1:31" s="10" customFormat="1" ht="19.899999999999999" customHeight="1">
      <c r="B101" s="119"/>
      <c r="D101" s="120" t="s">
        <v>209</v>
      </c>
      <c r="E101" s="121"/>
      <c r="F101" s="121"/>
      <c r="G101" s="121"/>
      <c r="H101" s="121"/>
      <c r="I101" s="121"/>
      <c r="J101" s="122">
        <f>J143</f>
        <v>0</v>
      </c>
      <c r="L101" s="119"/>
    </row>
    <row r="102" spans="1:31" s="10" customFormat="1" ht="19.899999999999999" customHeight="1">
      <c r="B102" s="119"/>
      <c r="D102" s="120" t="s">
        <v>210</v>
      </c>
      <c r="E102" s="121"/>
      <c r="F102" s="121"/>
      <c r="G102" s="121"/>
      <c r="H102" s="121"/>
      <c r="I102" s="121"/>
      <c r="J102" s="122">
        <f>J154</f>
        <v>0</v>
      </c>
      <c r="L102" s="119"/>
    </row>
    <row r="103" spans="1:31" s="2" customFormat="1" ht="21.7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42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6.95" customHeight="1">
      <c r="A104" s="29"/>
      <c r="B104" s="47"/>
      <c r="C104" s="48"/>
      <c r="D104" s="48"/>
      <c r="E104" s="48"/>
      <c r="F104" s="48"/>
      <c r="G104" s="48"/>
      <c r="H104" s="48"/>
      <c r="I104" s="48"/>
      <c r="J104" s="48"/>
      <c r="K104" s="48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8" spans="1:31" s="2" customFormat="1" ht="6.95" customHeight="1">
      <c r="A108" s="29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4.95" customHeight="1">
      <c r="A109" s="29"/>
      <c r="B109" s="30"/>
      <c r="C109" s="18" t="s">
        <v>110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6.95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15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21" t="str">
        <f>E7</f>
        <v>Rekonštrukcia hasičskej zbrojnice</v>
      </c>
      <c r="F112" s="222"/>
      <c r="G112" s="222"/>
      <c r="H112" s="222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98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179" t="str">
        <f>E9</f>
        <v>03 - Výmena okien a dverí</v>
      </c>
      <c r="F114" s="223"/>
      <c r="G114" s="223"/>
      <c r="H114" s="223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19</v>
      </c>
      <c r="D116" s="29"/>
      <c r="E116" s="29"/>
      <c r="F116" s="22" t="str">
        <f>F12</f>
        <v xml:space="preserve"> </v>
      </c>
      <c r="G116" s="29"/>
      <c r="H116" s="29"/>
      <c r="I116" s="24" t="s">
        <v>21</v>
      </c>
      <c r="J116" s="55" t="str">
        <f>IF(J12="","",J12)</f>
        <v>28. 7. 2021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6.9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" customHeight="1">
      <c r="A118" s="29"/>
      <c r="B118" s="30"/>
      <c r="C118" s="24" t="s">
        <v>23</v>
      </c>
      <c r="D118" s="29"/>
      <c r="E118" s="29"/>
      <c r="F118" s="22" t="str">
        <f>E15</f>
        <v xml:space="preserve"> </v>
      </c>
      <c r="G118" s="29"/>
      <c r="H118" s="29"/>
      <c r="I118" s="24" t="s">
        <v>28</v>
      </c>
      <c r="J118" s="27" t="str">
        <f>E21</f>
        <v xml:space="preserve"> </v>
      </c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26</v>
      </c>
      <c r="D119" s="29"/>
      <c r="E119" s="29"/>
      <c r="F119" s="22" t="str">
        <f>IF(E18="","",E18)</f>
        <v>Vyplň údaj</v>
      </c>
      <c r="G119" s="29"/>
      <c r="H119" s="29"/>
      <c r="I119" s="24" t="s">
        <v>30</v>
      </c>
      <c r="J119" s="27" t="str">
        <f>E24</f>
        <v xml:space="preserve"> 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3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1" customFormat="1" ht="29.25" customHeight="1">
      <c r="A121" s="123"/>
      <c r="B121" s="124"/>
      <c r="C121" s="125" t="s">
        <v>111</v>
      </c>
      <c r="D121" s="126" t="s">
        <v>57</v>
      </c>
      <c r="E121" s="126" t="s">
        <v>53</v>
      </c>
      <c r="F121" s="126" t="s">
        <v>54</v>
      </c>
      <c r="G121" s="126" t="s">
        <v>112</v>
      </c>
      <c r="H121" s="126" t="s">
        <v>113</v>
      </c>
      <c r="I121" s="126" t="s">
        <v>114</v>
      </c>
      <c r="J121" s="127" t="s">
        <v>102</v>
      </c>
      <c r="K121" s="128" t="s">
        <v>115</v>
      </c>
      <c r="L121" s="129"/>
      <c r="M121" s="62" t="s">
        <v>1</v>
      </c>
      <c r="N121" s="63" t="s">
        <v>36</v>
      </c>
      <c r="O121" s="63" t="s">
        <v>116</v>
      </c>
      <c r="P121" s="63" t="s">
        <v>117</v>
      </c>
      <c r="Q121" s="63" t="s">
        <v>118</v>
      </c>
      <c r="R121" s="63" t="s">
        <v>119</v>
      </c>
      <c r="S121" s="63" t="s">
        <v>120</v>
      </c>
      <c r="T121" s="64" t="s">
        <v>121</v>
      </c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</row>
    <row r="122" spans="1:65" s="2" customFormat="1" ht="22.9" customHeight="1">
      <c r="A122" s="29"/>
      <c r="B122" s="30"/>
      <c r="C122" s="69" t="s">
        <v>103</v>
      </c>
      <c r="D122" s="29"/>
      <c r="E122" s="29"/>
      <c r="F122" s="29"/>
      <c r="G122" s="29"/>
      <c r="H122" s="29"/>
      <c r="I122" s="29"/>
      <c r="J122" s="130">
        <f>BK122</f>
        <v>0</v>
      </c>
      <c r="K122" s="29"/>
      <c r="L122" s="30"/>
      <c r="M122" s="65"/>
      <c r="N122" s="56"/>
      <c r="O122" s="66"/>
      <c r="P122" s="131">
        <f>P123+P138</f>
        <v>0</v>
      </c>
      <c r="Q122" s="66"/>
      <c r="R122" s="131">
        <f>R123+R138</f>
        <v>0.31562400000000002</v>
      </c>
      <c r="S122" s="66"/>
      <c r="T122" s="132">
        <f>T123+T138</f>
        <v>1.3953380000000002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71</v>
      </c>
      <c r="AU122" s="14" t="s">
        <v>104</v>
      </c>
      <c r="BK122" s="133">
        <f>BK123+BK138</f>
        <v>0</v>
      </c>
    </row>
    <row r="123" spans="1:65" s="12" customFormat="1" ht="25.9" customHeight="1">
      <c r="B123" s="134"/>
      <c r="D123" s="135" t="s">
        <v>71</v>
      </c>
      <c r="E123" s="136" t="s">
        <v>122</v>
      </c>
      <c r="F123" s="136" t="s">
        <v>123</v>
      </c>
      <c r="I123" s="137"/>
      <c r="J123" s="138">
        <f>BK123</f>
        <v>0</v>
      </c>
      <c r="L123" s="134"/>
      <c r="M123" s="139"/>
      <c r="N123" s="140"/>
      <c r="O123" s="140"/>
      <c r="P123" s="141">
        <f>P124</f>
        <v>0</v>
      </c>
      <c r="Q123" s="140"/>
      <c r="R123" s="141">
        <f>R124</f>
        <v>0</v>
      </c>
      <c r="S123" s="140"/>
      <c r="T123" s="142">
        <f>T124</f>
        <v>1.3912880000000001</v>
      </c>
      <c r="AR123" s="135" t="s">
        <v>80</v>
      </c>
      <c r="AT123" s="143" t="s">
        <v>71</v>
      </c>
      <c r="AU123" s="143" t="s">
        <v>72</v>
      </c>
      <c r="AY123" s="135" t="s">
        <v>124</v>
      </c>
      <c r="BK123" s="144">
        <f>BK124</f>
        <v>0</v>
      </c>
    </row>
    <row r="124" spans="1:65" s="12" customFormat="1" ht="22.9" customHeight="1">
      <c r="B124" s="134"/>
      <c r="D124" s="135" t="s">
        <v>71</v>
      </c>
      <c r="E124" s="145" t="s">
        <v>125</v>
      </c>
      <c r="F124" s="145" t="s">
        <v>126</v>
      </c>
      <c r="I124" s="137"/>
      <c r="J124" s="146">
        <f>BK124</f>
        <v>0</v>
      </c>
      <c r="L124" s="134"/>
      <c r="M124" s="139"/>
      <c r="N124" s="140"/>
      <c r="O124" s="140"/>
      <c r="P124" s="141">
        <f>SUM(P125:P137)</f>
        <v>0</v>
      </c>
      <c r="Q124" s="140"/>
      <c r="R124" s="141">
        <f>SUM(R125:R137)</f>
        <v>0</v>
      </c>
      <c r="S124" s="140"/>
      <c r="T124" s="142">
        <f>SUM(T125:T137)</f>
        <v>1.3912880000000001</v>
      </c>
      <c r="AR124" s="135" t="s">
        <v>80</v>
      </c>
      <c r="AT124" s="143" t="s">
        <v>71</v>
      </c>
      <c r="AU124" s="143" t="s">
        <v>80</v>
      </c>
      <c r="AY124" s="135" t="s">
        <v>124</v>
      </c>
      <c r="BK124" s="144">
        <f>SUM(BK125:BK137)</f>
        <v>0</v>
      </c>
    </row>
    <row r="125" spans="1:65" s="2" customFormat="1" ht="24.2" customHeight="1">
      <c r="A125" s="29"/>
      <c r="B125" s="147"/>
      <c r="C125" s="148" t="s">
        <v>148</v>
      </c>
      <c r="D125" s="148" t="s">
        <v>128</v>
      </c>
      <c r="E125" s="149" t="s">
        <v>211</v>
      </c>
      <c r="F125" s="150" t="s">
        <v>212</v>
      </c>
      <c r="G125" s="151" t="s">
        <v>213</v>
      </c>
      <c r="H125" s="152">
        <v>3</v>
      </c>
      <c r="I125" s="153"/>
      <c r="J125" s="154">
        <f t="shared" ref="J125:J137" si="0">ROUND(I125*H125,2)</f>
        <v>0</v>
      </c>
      <c r="K125" s="155"/>
      <c r="L125" s="30"/>
      <c r="M125" s="156" t="s">
        <v>1</v>
      </c>
      <c r="N125" s="157" t="s">
        <v>38</v>
      </c>
      <c r="O125" s="58"/>
      <c r="P125" s="158">
        <f t="shared" ref="P125:P137" si="1">O125*H125</f>
        <v>0</v>
      </c>
      <c r="Q125" s="158">
        <v>0</v>
      </c>
      <c r="R125" s="158">
        <f t="shared" ref="R125:R137" si="2">Q125*H125</f>
        <v>0</v>
      </c>
      <c r="S125" s="158">
        <v>1.2E-2</v>
      </c>
      <c r="T125" s="159">
        <f t="shared" ref="T125:T137" si="3">S125*H125</f>
        <v>3.6000000000000004E-2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132</v>
      </c>
      <c r="AT125" s="160" t="s">
        <v>128</v>
      </c>
      <c r="AU125" s="160" t="s">
        <v>133</v>
      </c>
      <c r="AY125" s="14" t="s">
        <v>124</v>
      </c>
      <c r="BE125" s="161">
        <f t="shared" ref="BE125:BE137" si="4">IF(N125="základná",J125,0)</f>
        <v>0</v>
      </c>
      <c r="BF125" s="161">
        <f t="shared" ref="BF125:BF137" si="5">IF(N125="znížená",J125,0)</f>
        <v>0</v>
      </c>
      <c r="BG125" s="161">
        <f t="shared" ref="BG125:BG137" si="6">IF(N125="zákl. prenesená",J125,0)</f>
        <v>0</v>
      </c>
      <c r="BH125" s="161">
        <f t="shared" ref="BH125:BH137" si="7">IF(N125="zníž. prenesená",J125,0)</f>
        <v>0</v>
      </c>
      <c r="BI125" s="161">
        <f t="shared" ref="BI125:BI137" si="8">IF(N125="nulová",J125,0)</f>
        <v>0</v>
      </c>
      <c r="BJ125" s="14" t="s">
        <v>133</v>
      </c>
      <c r="BK125" s="161">
        <f t="shared" ref="BK125:BK137" si="9">ROUND(I125*H125,2)</f>
        <v>0</v>
      </c>
      <c r="BL125" s="14" t="s">
        <v>132</v>
      </c>
      <c r="BM125" s="160" t="s">
        <v>214</v>
      </c>
    </row>
    <row r="126" spans="1:65" s="2" customFormat="1" ht="21.75" customHeight="1">
      <c r="A126" s="29"/>
      <c r="B126" s="147"/>
      <c r="C126" s="148" t="s">
        <v>158</v>
      </c>
      <c r="D126" s="148" t="s">
        <v>128</v>
      </c>
      <c r="E126" s="149" t="s">
        <v>215</v>
      </c>
      <c r="F126" s="150" t="s">
        <v>216</v>
      </c>
      <c r="G126" s="151" t="s">
        <v>201</v>
      </c>
      <c r="H126" s="152">
        <v>13.6</v>
      </c>
      <c r="I126" s="153"/>
      <c r="J126" s="154">
        <f t="shared" si="0"/>
        <v>0</v>
      </c>
      <c r="K126" s="155"/>
      <c r="L126" s="30"/>
      <c r="M126" s="156" t="s">
        <v>1</v>
      </c>
      <c r="N126" s="157" t="s">
        <v>38</v>
      </c>
      <c r="O126" s="58"/>
      <c r="P126" s="158">
        <f t="shared" si="1"/>
        <v>0</v>
      </c>
      <c r="Q126" s="158">
        <v>0</v>
      </c>
      <c r="R126" s="158">
        <f t="shared" si="2"/>
        <v>0</v>
      </c>
      <c r="S126" s="158">
        <v>8.0000000000000002E-3</v>
      </c>
      <c r="T126" s="159">
        <f t="shared" si="3"/>
        <v>0.10879999999999999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60" t="s">
        <v>132</v>
      </c>
      <c r="AT126" s="160" t="s">
        <v>128</v>
      </c>
      <c r="AU126" s="160" t="s">
        <v>133</v>
      </c>
      <c r="AY126" s="14" t="s">
        <v>124</v>
      </c>
      <c r="BE126" s="161">
        <f t="shared" si="4"/>
        <v>0</v>
      </c>
      <c r="BF126" s="161">
        <f t="shared" si="5"/>
        <v>0</v>
      </c>
      <c r="BG126" s="161">
        <f t="shared" si="6"/>
        <v>0</v>
      </c>
      <c r="BH126" s="161">
        <f t="shared" si="7"/>
        <v>0</v>
      </c>
      <c r="BI126" s="161">
        <f t="shared" si="8"/>
        <v>0</v>
      </c>
      <c r="BJ126" s="14" t="s">
        <v>133</v>
      </c>
      <c r="BK126" s="161">
        <f t="shared" si="9"/>
        <v>0</v>
      </c>
      <c r="BL126" s="14" t="s">
        <v>132</v>
      </c>
      <c r="BM126" s="160" t="s">
        <v>217</v>
      </c>
    </row>
    <row r="127" spans="1:65" s="2" customFormat="1" ht="24.2" customHeight="1">
      <c r="A127" s="29"/>
      <c r="B127" s="147"/>
      <c r="C127" s="148" t="s">
        <v>127</v>
      </c>
      <c r="D127" s="148" t="s">
        <v>128</v>
      </c>
      <c r="E127" s="149" t="s">
        <v>218</v>
      </c>
      <c r="F127" s="150" t="s">
        <v>219</v>
      </c>
      <c r="G127" s="151" t="s">
        <v>201</v>
      </c>
      <c r="H127" s="152">
        <v>18.399999999999999</v>
      </c>
      <c r="I127" s="153"/>
      <c r="J127" s="154">
        <f t="shared" si="0"/>
        <v>0</v>
      </c>
      <c r="K127" s="155"/>
      <c r="L127" s="30"/>
      <c r="M127" s="156" t="s">
        <v>1</v>
      </c>
      <c r="N127" s="157" t="s">
        <v>38</v>
      </c>
      <c r="O127" s="58"/>
      <c r="P127" s="158">
        <f t="shared" si="1"/>
        <v>0</v>
      </c>
      <c r="Q127" s="158">
        <v>0</v>
      </c>
      <c r="R127" s="158">
        <f t="shared" si="2"/>
        <v>0</v>
      </c>
      <c r="S127" s="158">
        <v>1.2E-2</v>
      </c>
      <c r="T127" s="159">
        <f t="shared" si="3"/>
        <v>0.2208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0" t="s">
        <v>132</v>
      </c>
      <c r="AT127" s="160" t="s">
        <v>128</v>
      </c>
      <c r="AU127" s="160" t="s">
        <v>133</v>
      </c>
      <c r="AY127" s="14" t="s">
        <v>124</v>
      </c>
      <c r="BE127" s="161">
        <f t="shared" si="4"/>
        <v>0</v>
      </c>
      <c r="BF127" s="161">
        <f t="shared" si="5"/>
        <v>0</v>
      </c>
      <c r="BG127" s="161">
        <f t="shared" si="6"/>
        <v>0</v>
      </c>
      <c r="BH127" s="161">
        <f t="shared" si="7"/>
        <v>0</v>
      </c>
      <c r="BI127" s="161">
        <f t="shared" si="8"/>
        <v>0</v>
      </c>
      <c r="BJ127" s="14" t="s">
        <v>133</v>
      </c>
      <c r="BK127" s="161">
        <f t="shared" si="9"/>
        <v>0</v>
      </c>
      <c r="BL127" s="14" t="s">
        <v>132</v>
      </c>
      <c r="BM127" s="160" t="s">
        <v>220</v>
      </c>
    </row>
    <row r="128" spans="1:65" s="2" customFormat="1" ht="24.2" customHeight="1">
      <c r="A128" s="29"/>
      <c r="B128" s="147"/>
      <c r="C128" s="148" t="s">
        <v>133</v>
      </c>
      <c r="D128" s="148" t="s">
        <v>128</v>
      </c>
      <c r="E128" s="149" t="s">
        <v>221</v>
      </c>
      <c r="F128" s="150" t="s">
        <v>222</v>
      </c>
      <c r="G128" s="151" t="s">
        <v>213</v>
      </c>
      <c r="H128" s="152">
        <v>1</v>
      </c>
      <c r="I128" s="153"/>
      <c r="J128" s="154">
        <f t="shared" si="0"/>
        <v>0</v>
      </c>
      <c r="K128" s="155"/>
      <c r="L128" s="30"/>
      <c r="M128" s="156" t="s">
        <v>1</v>
      </c>
      <c r="N128" s="157" t="s">
        <v>38</v>
      </c>
      <c r="O128" s="58"/>
      <c r="P128" s="158">
        <f t="shared" si="1"/>
        <v>0</v>
      </c>
      <c r="Q128" s="158">
        <v>0</v>
      </c>
      <c r="R128" s="158">
        <f t="shared" si="2"/>
        <v>0</v>
      </c>
      <c r="S128" s="158">
        <v>2.4E-2</v>
      </c>
      <c r="T128" s="159">
        <f t="shared" si="3"/>
        <v>2.4E-2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0" t="s">
        <v>132</v>
      </c>
      <c r="AT128" s="160" t="s">
        <v>128</v>
      </c>
      <c r="AU128" s="160" t="s">
        <v>133</v>
      </c>
      <c r="AY128" s="14" t="s">
        <v>124</v>
      </c>
      <c r="BE128" s="161">
        <f t="shared" si="4"/>
        <v>0</v>
      </c>
      <c r="BF128" s="161">
        <f t="shared" si="5"/>
        <v>0</v>
      </c>
      <c r="BG128" s="161">
        <f t="shared" si="6"/>
        <v>0</v>
      </c>
      <c r="BH128" s="161">
        <f t="shared" si="7"/>
        <v>0</v>
      </c>
      <c r="BI128" s="161">
        <f t="shared" si="8"/>
        <v>0</v>
      </c>
      <c r="BJ128" s="14" t="s">
        <v>133</v>
      </c>
      <c r="BK128" s="161">
        <f t="shared" si="9"/>
        <v>0</v>
      </c>
      <c r="BL128" s="14" t="s">
        <v>132</v>
      </c>
      <c r="BM128" s="160" t="s">
        <v>223</v>
      </c>
    </row>
    <row r="129" spans="1:65" s="2" customFormat="1" ht="24.2" customHeight="1">
      <c r="A129" s="29"/>
      <c r="B129" s="147"/>
      <c r="C129" s="148" t="s">
        <v>132</v>
      </c>
      <c r="D129" s="148" t="s">
        <v>128</v>
      </c>
      <c r="E129" s="149" t="s">
        <v>224</v>
      </c>
      <c r="F129" s="150" t="s">
        <v>225</v>
      </c>
      <c r="G129" s="151" t="s">
        <v>213</v>
      </c>
      <c r="H129" s="152">
        <v>1</v>
      </c>
      <c r="I129" s="153"/>
      <c r="J129" s="154">
        <f t="shared" si="0"/>
        <v>0</v>
      </c>
      <c r="K129" s="155"/>
      <c r="L129" s="30"/>
      <c r="M129" s="156" t="s">
        <v>1</v>
      </c>
      <c r="N129" s="157" t="s">
        <v>38</v>
      </c>
      <c r="O129" s="58"/>
      <c r="P129" s="158">
        <f t="shared" si="1"/>
        <v>0</v>
      </c>
      <c r="Q129" s="158">
        <v>0</v>
      </c>
      <c r="R129" s="158">
        <f t="shared" si="2"/>
        <v>0</v>
      </c>
      <c r="S129" s="158">
        <v>0.08</v>
      </c>
      <c r="T129" s="159">
        <f t="shared" si="3"/>
        <v>0.08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0" t="s">
        <v>132</v>
      </c>
      <c r="AT129" s="160" t="s">
        <v>128</v>
      </c>
      <c r="AU129" s="160" t="s">
        <v>133</v>
      </c>
      <c r="AY129" s="14" t="s">
        <v>124</v>
      </c>
      <c r="BE129" s="161">
        <f t="shared" si="4"/>
        <v>0</v>
      </c>
      <c r="BF129" s="161">
        <f t="shared" si="5"/>
        <v>0</v>
      </c>
      <c r="BG129" s="161">
        <f t="shared" si="6"/>
        <v>0</v>
      </c>
      <c r="BH129" s="161">
        <f t="shared" si="7"/>
        <v>0</v>
      </c>
      <c r="BI129" s="161">
        <f t="shared" si="8"/>
        <v>0</v>
      </c>
      <c r="BJ129" s="14" t="s">
        <v>133</v>
      </c>
      <c r="BK129" s="161">
        <f t="shared" si="9"/>
        <v>0</v>
      </c>
      <c r="BL129" s="14" t="s">
        <v>132</v>
      </c>
      <c r="BM129" s="160" t="s">
        <v>226</v>
      </c>
    </row>
    <row r="130" spans="1:65" s="2" customFormat="1" ht="24.2" customHeight="1">
      <c r="A130" s="29"/>
      <c r="B130" s="147"/>
      <c r="C130" s="148" t="s">
        <v>187</v>
      </c>
      <c r="D130" s="148" t="s">
        <v>128</v>
      </c>
      <c r="E130" s="149" t="s">
        <v>227</v>
      </c>
      <c r="F130" s="150" t="s">
        <v>228</v>
      </c>
      <c r="G130" s="151" t="s">
        <v>131</v>
      </c>
      <c r="H130" s="152">
        <v>4.008</v>
      </c>
      <c r="I130" s="153"/>
      <c r="J130" s="154">
        <f t="shared" si="0"/>
        <v>0</v>
      </c>
      <c r="K130" s="155"/>
      <c r="L130" s="30"/>
      <c r="M130" s="156" t="s">
        <v>1</v>
      </c>
      <c r="N130" s="157" t="s">
        <v>38</v>
      </c>
      <c r="O130" s="58"/>
      <c r="P130" s="158">
        <f t="shared" si="1"/>
        <v>0</v>
      </c>
      <c r="Q130" s="158">
        <v>0</v>
      </c>
      <c r="R130" s="158">
        <f t="shared" si="2"/>
        <v>0</v>
      </c>
      <c r="S130" s="158">
        <v>3.1E-2</v>
      </c>
      <c r="T130" s="159">
        <f t="shared" si="3"/>
        <v>0.124248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0" t="s">
        <v>132</v>
      </c>
      <c r="AT130" s="160" t="s">
        <v>128</v>
      </c>
      <c r="AU130" s="160" t="s">
        <v>133</v>
      </c>
      <c r="AY130" s="14" t="s">
        <v>124</v>
      </c>
      <c r="BE130" s="161">
        <f t="shared" si="4"/>
        <v>0</v>
      </c>
      <c r="BF130" s="161">
        <f t="shared" si="5"/>
        <v>0</v>
      </c>
      <c r="BG130" s="161">
        <f t="shared" si="6"/>
        <v>0</v>
      </c>
      <c r="BH130" s="161">
        <f t="shared" si="7"/>
        <v>0</v>
      </c>
      <c r="BI130" s="161">
        <f t="shared" si="8"/>
        <v>0</v>
      </c>
      <c r="BJ130" s="14" t="s">
        <v>133</v>
      </c>
      <c r="BK130" s="161">
        <f t="shared" si="9"/>
        <v>0</v>
      </c>
      <c r="BL130" s="14" t="s">
        <v>132</v>
      </c>
      <c r="BM130" s="160" t="s">
        <v>229</v>
      </c>
    </row>
    <row r="131" spans="1:65" s="2" customFormat="1" ht="24.2" customHeight="1">
      <c r="A131" s="29"/>
      <c r="B131" s="147"/>
      <c r="C131" s="148" t="s">
        <v>125</v>
      </c>
      <c r="D131" s="148" t="s">
        <v>128</v>
      </c>
      <c r="E131" s="149" t="s">
        <v>230</v>
      </c>
      <c r="F131" s="150" t="s">
        <v>231</v>
      </c>
      <c r="G131" s="151" t="s">
        <v>131</v>
      </c>
      <c r="H131" s="152">
        <v>1.6</v>
      </c>
      <c r="I131" s="153"/>
      <c r="J131" s="154">
        <f t="shared" si="0"/>
        <v>0</v>
      </c>
      <c r="K131" s="155"/>
      <c r="L131" s="30"/>
      <c r="M131" s="156" t="s">
        <v>1</v>
      </c>
      <c r="N131" s="157" t="s">
        <v>38</v>
      </c>
      <c r="O131" s="58"/>
      <c r="P131" s="158">
        <f t="shared" si="1"/>
        <v>0</v>
      </c>
      <c r="Q131" s="158">
        <v>0</v>
      </c>
      <c r="R131" s="158">
        <f t="shared" si="2"/>
        <v>0</v>
      </c>
      <c r="S131" s="158">
        <v>7.5999999999999998E-2</v>
      </c>
      <c r="T131" s="159">
        <f t="shared" si="3"/>
        <v>0.1216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0" t="s">
        <v>132</v>
      </c>
      <c r="AT131" s="160" t="s">
        <v>128</v>
      </c>
      <c r="AU131" s="160" t="s">
        <v>133</v>
      </c>
      <c r="AY131" s="14" t="s">
        <v>124</v>
      </c>
      <c r="BE131" s="161">
        <f t="shared" si="4"/>
        <v>0</v>
      </c>
      <c r="BF131" s="161">
        <f t="shared" si="5"/>
        <v>0</v>
      </c>
      <c r="BG131" s="161">
        <f t="shared" si="6"/>
        <v>0</v>
      </c>
      <c r="BH131" s="161">
        <f t="shared" si="7"/>
        <v>0</v>
      </c>
      <c r="BI131" s="161">
        <f t="shared" si="8"/>
        <v>0</v>
      </c>
      <c r="BJ131" s="14" t="s">
        <v>133</v>
      </c>
      <c r="BK131" s="161">
        <f t="shared" si="9"/>
        <v>0</v>
      </c>
      <c r="BL131" s="14" t="s">
        <v>132</v>
      </c>
      <c r="BM131" s="160" t="s">
        <v>232</v>
      </c>
    </row>
    <row r="132" spans="1:65" s="2" customFormat="1" ht="21.75" customHeight="1">
      <c r="A132" s="29"/>
      <c r="B132" s="147"/>
      <c r="C132" s="148" t="s">
        <v>203</v>
      </c>
      <c r="D132" s="148" t="s">
        <v>128</v>
      </c>
      <c r="E132" s="149" t="s">
        <v>233</v>
      </c>
      <c r="F132" s="150" t="s">
        <v>234</v>
      </c>
      <c r="G132" s="151" t="s">
        <v>131</v>
      </c>
      <c r="H132" s="152">
        <v>10.24</v>
      </c>
      <c r="I132" s="153"/>
      <c r="J132" s="154">
        <f t="shared" si="0"/>
        <v>0</v>
      </c>
      <c r="K132" s="155"/>
      <c r="L132" s="30"/>
      <c r="M132" s="156" t="s">
        <v>1</v>
      </c>
      <c r="N132" s="157" t="s">
        <v>38</v>
      </c>
      <c r="O132" s="58"/>
      <c r="P132" s="158">
        <f t="shared" si="1"/>
        <v>0</v>
      </c>
      <c r="Q132" s="158">
        <v>0</v>
      </c>
      <c r="R132" s="158">
        <f t="shared" si="2"/>
        <v>0</v>
      </c>
      <c r="S132" s="158">
        <v>6.6000000000000003E-2</v>
      </c>
      <c r="T132" s="159">
        <f t="shared" si="3"/>
        <v>0.67584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0" t="s">
        <v>132</v>
      </c>
      <c r="AT132" s="160" t="s">
        <v>128</v>
      </c>
      <c r="AU132" s="160" t="s">
        <v>133</v>
      </c>
      <c r="AY132" s="14" t="s">
        <v>124</v>
      </c>
      <c r="BE132" s="161">
        <f t="shared" si="4"/>
        <v>0</v>
      </c>
      <c r="BF132" s="161">
        <f t="shared" si="5"/>
        <v>0</v>
      </c>
      <c r="BG132" s="161">
        <f t="shared" si="6"/>
        <v>0</v>
      </c>
      <c r="BH132" s="161">
        <f t="shared" si="7"/>
        <v>0</v>
      </c>
      <c r="BI132" s="161">
        <f t="shared" si="8"/>
        <v>0</v>
      </c>
      <c r="BJ132" s="14" t="s">
        <v>133</v>
      </c>
      <c r="BK132" s="161">
        <f t="shared" si="9"/>
        <v>0</v>
      </c>
      <c r="BL132" s="14" t="s">
        <v>132</v>
      </c>
      <c r="BM132" s="160" t="s">
        <v>235</v>
      </c>
    </row>
    <row r="133" spans="1:65" s="2" customFormat="1" ht="21.75" customHeight="1">
      <c r="A133" s="29"/>
      <c r="B133" s="147"/>
      <c r="C133" s="148" t="s">
        <v>236</v>
      </c>
      <c r="D133" s="148" t="s">
        <v>128</v>
      </c>
      <c r="E133" s="149" t="s">
        <v>237</v>
      </c>
      <c r="F133" s="150" t="s">
        <v>238</v>
      </c>
      <c r="G133" s="151" t="s">
        <v>151</v>
      </c>
      <c r="H133" s="152">
        <v>1.395</v>
      </c>
      <c r="I133" s="153"/>
      <c r="J133" s="154">
        <f t="shared" si="0"/>
        <v>0</v>
      </c>
      <c r="K133" s="155"/>
      <c r="L133" s="30"/>
      <c r="M133" s="156" t="s">
        <v>1</v>
      </c>
      <c r="N133" s="157" t="s">
        <v>38</v>
      </c>
      <c r="O133" s="58"/>
      <c r="P133" s="158">
        <f t="shared" si="1"/>
        <v>0</v>
      </c>
      <c r="Q133" s="158">
        <v>0</v>
      </c>
      <c r="R133" s="158">
        <f t="shared" si="2"/>
        <v>0</v>
      </c>
      <c r="S133" s="158">
        <v>0</v>
      </c>
      <c r="T133" s="159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0" t="s">
        <v>132</v>
      </c>
      <c r="AT133" s="160" t="s">
        <v>128</v>
      </c>
      <c r="AU133" s="160" t="s">
        <v>133</v>
      </c>
      <c r="AY133" s="14" t="s">
        <v>124</v>
      </c>
      <c r="BE133" s="161">
        <f t="shared" si="4"/>
        <v>0</v>
      </c>
      <c r="BF133" s="161">
        <f t="shared" si="5"/>
        <v>0</v>
      </c>
      <c r="BG133" s="161">
        <f t="shared" si="6"/>
        <v>0</v>
      </c>
      <c r="BH133" s="161">
        <f t="shared" si="7"/>
        <v>0</v>
      </c>
      <c r="BI133" s="161">
        <f t="shared" si="8"/>
        <v>0</v>
      </c>
      <c r="BJ133" s="14" t="s">
        <v>133</v>
      </c>
      <c r="BK133" s="161">
        <f t="shared" si="9"/>
        <v>0</v>
      </c>
      <c r="BL133" s="14" t="s">
        <v>132</v>
      </c>
      <c r="BM133" s="160" t="s">
        <v>239</v>
      </c>
    </row>
    <row r="134" spans="1:65" s="2" customFormat="1" ht="24.2" customHeight="1">
      <c r="A134" s="29"/>
      <c r="B134" s="147"/>
      <c r="C134" s="148" t="s">
        <v>240</v>
      </c>
      <c r="D134" s="148" t="s">
        <v>128</v>
      </c>
      <c r="E134" s="149" t="s">
        <v>241</v>
      </c>
      <c r="F134" s="150" t="s">
        <v>242</v>
      </c>
      <c r="G134" s="151" t="s">
        <v>151</v>
      </c>
      <c r="H134" s="152">
        <v>1.395</v>
      </c>
      <c r="I134" s="153"/>
      <c r="J134" s="154">
        <f t="shared" si="0"/>
        <v>0</v>
      </c>
      <c r="K134" s="155"/>
      <c r="L134" s="30"/>
      <c r="M134" s="156" t="s">
        <v>1</v>
      </c>
      <c r="N134" s="157" t="s">
        <v>38</v>
      </c>
      <c r="O134" s="58"/>
      <c r="P134" s="158">
        <f t="shared" si="1"/>
        <v>0</v>
      </c>
      <c r="Q134" s="158">
        <v>0</v>
      </c>
      <c r="R134" s="158">
        <f t="shared" si="2"/>
        <v>0</v>
      </c>
      <c r="S134" s="158">
        <v>0</v>
      </c>
      <c r="T134" s="159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0" t="s">
        <v>132</v>
      </c>
      <c r="AT134" s="160" t="s">
        <v>128</v>
      </c>
      <c r="AU134" s="160" t="s">
        <v>133</v>
      </c>
      <c r="AY134" s="14" t="s">
        <v>124</v>
      </c>
      <c r="BE134" s="161">
        <f t="shared" si="4"/>
        <v>0</v>
      </c>
      <c r="BF134" s="161">
        <f t="shared" si="5"/>
        <v>0</v>
      </c>
      <c r="BG134" s="161">
        <f t="shared" si="6"/>
        <v>0</v>
      </c>
      <c r="BH134" s="161">
        <f t="shared" si="7"/>
        <v>0</v>
      </c>
      <c r="BI134" s="161">
        <f t="shared" si="8"/>
        <v>0</v>
      </c>
      <c r="BJ134" s="14" t="s">
        <v>133</v>
      </c>
      <c r="BK134" s="161">
        <f t="shared" si="9"/>
        <v>0</v>
      </c>
      <c r="BL134" s="14" t="s">
        <v>132</v>
      </c>
      <c r="BM134" s="160" t="s">
        <v>243</v>
      </c>
    </row>
    <row r="135" spans="1:65" s="2" customFormat="1" ht="24.2" customHeight="1">
      <c r="A135" s="29"/>
      <c r="B135" s="147"/>
      <c r="C135" s="148" t="s">
        <v>244</v>
      </c>
      <c r="D135" s="148" t="s">
        <v>128</v>
      </c>
      <c r="E135" s="149" t="s">
        <v>245</v>
      </c>
      <c r="F135" s="150" t="s">
        <v>246</v>
      </c>
      <c r="G135" s="151" t="s">
        <v>151</v>
      </c>
      <c r="H135" s="152">
        <v>2.79</v>
      </c>
      <c r="I135" s="153"/>
      <c r="J135" s="154">
        <f t="shared" si="0"/>
        <v>0</v>
      </c>
      <c r="K135" s="155"/>
      <c r="L135" s="30"/>
      <c r="M135" s="156" t="s">
        <v>1</v>
      </c>
      <c r="N135" s="157" t="s">
        <v>38</v>
      </c>
      <c r="O135" s="58"/>
      <c r="P135" s="158">
        <f t="shared" si="1"/>
        <v>0</v>
      </c>
      <c r="Q135" s="158">
        <v>0</v>
      </c>
      <c r="R135" s="158">
        <f t="shared" si="2"/>
        <v>0</v>
      </c>
      <c r="S135" s="158">
        <v>0</v>
      </c>
      <c r="T135" s="159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0" t="s">
        <v>132</v>
      </c>
      <c r="AT135" s="160" t="s">
        <v>128</v>
      </c>
      <c r="AU135" s="160" t="s">
        <v>133</v>
      </c>
      <c r="AY135" s="14" t="s">
        <v>124</v>
      </c>
      <c r="BE135" s="161">
        <f t="shared" si="4"/>
        <v>0</v>
      </c>
      <c r="BF135" s="161">
        <f t="shared" si="5"/>
        <v>0</v>
      </c>
      <c r="BG135" s="161">
        <f t="shared" si="6"/>
        <v>0</v>
      </c>
      <c r="BH135" s="161">
        <f t="shared" si="7"/>
        <v>0</v>
      </c>
      <c r="BI135" s="161">
        <f t="shared" si="8"/>
        <v>0</v>
      </c>
      <c r="BJ135" s="14" t="s">
        <v>133</v>
      </c>
      <c r="BK135" s="161">
        <f t="shared" si="9"/>
        <v>0</v>
      </c>
      <c r="BL135" s="14" t="s">
        <v>132</v>
      </c>
      <c r="BM135" s="160" t="s">
        <v>247</v>
      </c>
    </row>
    <row r="136" spans="1:65" s="2" customFormat="1" ht="21.75" customHeight="1">
      <c r="A136" s="29"/>
      <c r="B136" s="147"/>
      <c r="C136" s="148" t="s">
        <v>248</v>
      </c>
      <c r="D136" s="148" t="s">
        <v>128</v>
      </c>
      <c r="E136" s="149" t="s">
        <v>249</v>
      </c>
      <c r="F136" s="150" t="s">
        <v>250</v>
      </c>
      <c r="G136" s="151" t="s">
        <v>151</v>
      </c>
      <c r="H136" s="152">
        <v>1.395</v>
      </c>
      <c r="I136" s="153"/>
      <c r="J136" s="154">
        <f t="shared" si="0"/>
        <v>0</v>
      </c>
      <c r="K136" s="155"/>
      <c r="L136" s="30"/>
      <c r="M136" s="156" t="s">
        <v>1</v>
      </c>
      <c r="N136" s="157" t="s">
        <v>38</v>
      </c>
      <c r="O136" s="58"/>
      <c r="P136" s="158">
        <f t="shared" si="1"/>
        <v>0</v>
      </c>
      <c r="Q136" s="158">
        <v>0</v>
      </c>
      <c r="R136" s="158">
        <f t="shared" si="2"/>
        <v>0</v>
      </c>
      <c r="S136" s="158">
        <v>0</v>
      </c>
      <c r="T136" s="159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0" t="s">
        <v>141</v>
      </c>
      <c r="AT136" s="160" t="s">
        <v>128</v>
      </c>
      <c r="AU136" s="160" t="s">
        <v>133</v>
      </c>
      <c r="AY136" s="14" t="s">
        <v>124</v>
      </c>
      <c r="BE136" s="161">
        <f t="shared" si="4"/>
        <v>0</v>
      </c>
      <c r="BF136" s="161">
        <f t="shared" si="5"/>
        <v>0</v>
      </c>
      <c r="BG136" s="161">
        <f t="shared" si="6"/>
        <v>0</v>
      </c>
      <c r="BH136" s="161">
        <f t="shared" si="7"/>
        <v>0</v>
      </c>
      <c r="BI136" s="161">
        <f t="shared" si="8"/>
        <v>0</v>
      </c>
      <c r="BJ136" s="14" t="s">
        <v>133</v>
      </c>
      <c r="BK136" s="161">
        <f t="shared" si="9"/>
        <v>0</v>
      </c>
      <c r="BL136" s="14" t="s">
        <v>141</v>
      </c>
      <c r="BM136" s="160" t="s">
        <v>251</v>
      </c>
    </row>
    <row r="137" spans="1:65" s="2" customFormat="1" ht="24.2" customHeight="1">
      <c r="A137" s="29"/>
      <c r="B137" s="147"/>
      <c r="C137" s="148" t="s">
        <v>252</v>
      </c>
      <c r="D137" s="148" t="s">
        <v>128</v>
      </c>
      <c r="E137" s="149" t="s">
        <v>253</v>
      </c>
      <c r="F137" s="150" t="s">
        <v>254</v>
      </c>
      <c r="G137" s="151" t="s">
        <v>151</v>
      </c>
      <c r="H137" s="152">
        <v>1.395</v>
      </c>
      <c r="I137" s="153"/>
      <c r="J137" s="154">
        <f t="shared" si="0"/>
        <v>0</v>
      </c>
      <c r="K137" s="155"/>
      <c r="L137" s="30"/>
      <c r="M137" s="156" t="s">
        <v>1</v>
      </c>
      <c r="N137" s="157" t="s">
        <v>38</v>
      </c>
      <c r="O137" s="58"/>
      <c r="P137" s="158">
        <f t="shared" si="1"/>
        <v>0</v>
      </c>
      <c r="Q137" s="158">
        <v>0</v>
      </c>
      <c r="R137" s="158">
        <f t="shared" si="2"/>
        <v>0</v>
      </c>
      <c r="S137" s="158">
        <v>0</v>
      </c>
      <c r="T137" s="159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0" t="s">
        <v>132</v>
      </c>
      <c r="AT137" s="160" t="s">
        <v>128</v>
      </c>
      <c r="AU137" s="160" t="s">
        <v>133</v>
      </c>
      <c r="AY137" s="14" t="s">
        <v>124</v>
      </c>
      <c r="BE137" s="161">
        <f t="shared" si="4"/>
        <v>0</v>
      </c>
      <c r="BF137" s="161">
        <f t="shared" si="5"/>
        <v>0</v>
      </c>
      <c r="BG137" s="161">
        <f t="shared" si="6"/>
        <v>0</v>
      </c>
      <c r="BH137" s="161">
        <f t="shared" si="7"/>
        <v>0</v>
      </c>
      <c r="BI137" s="161">
        <f t="shared" si="8"/>
        <v>0</v>
      </c>
      <c r="BJ137" s="14" t="s">
        <v>133</v>
      </c>
      <c r="BK137" s="161">
        <f t="shared" si="9"/>
        <v>0</v>
      </c>
      <c r="BL137" s="14" t="s">
        <v>132</v>
      </c>
      <c r="BM137" s="160" t="s">
        <v>255</v>
      </c>
    </row>
    <row r="138" spans="1:65" s="12" customFormat="1" ht="25.9" customHeight="1">
      <c r="B138" s="134"/>
      <c r="D138" s="135" t="s">
        <v>71</v>
      </c>
      <c r="E138" s="136" t="s">
        <v>135</v>
      </c>
      <c r="F138" s="136" t="s">
        <v>136</v>
      </c>
      <c r="I138" s="137"/>
      <c r="J138" s="138">
        <f>BK138</f>
        <v>0</v>
      </c>
      <c r="L138" s="134"/>
      <c r="M138" s="139"/>
      <c r="N138" s="140"/>
      <c r="O138" s="140"/>
      <c r="P138" s="141">
        <f>P139+P143+P154</f>
        <v>0</v>
      </c>
      <c r="Q138" s="140"/>
      <c r="R138" s="141">
        <f>R139+R143+R154</f>
        <v>0.31562400000000002</v>
      </c>
      <c r="S138" s="140"/>
      <c r="T138" s="142">
        <f>T139+T143+T154</f>
        <v>4.0499999999999998E-3</v>
      </c>
      <c r="AR138" s="135" t="s">
        <v>133</v>
      </c>
      <c r="AT138" s="143" t="s">
        <v>71</v>
      </c>
      <c r="AU138" s="143" t="s">
        <v>72</v>
      </c>
      <c r="AY138" s="135" t="s">
        <v>124</v>
      </c>
      <c r="BK138" s="144">
        <f>BK139+BK143+BK154</f>
        <v>0</v>
      </c>
    </row>
    <row r="139" spans="1:65" s="12" customFormat="1" ht="22.9" customHeight="1">
      <c r="B139" s="134"/>
      <c r="D139" s="135" t="s">
        <v>71</v>
      </c>
      <c r="E139" s="145" t="s">
        <v>256</v>
      </c>
      <c r="F139" s="145" t="s">
        <v>257</v>
      </c>
      <c r="I139" s="137"/>
      <c r="J139" s="146">
        <f>BK139</f>
        <v>0</v>
      </c>
      <c r="L139" s="134"/>
      <c r="M139" s="139"/>
      <c r="N139" s="140"/>
      <c r="O139" s="140"/>
      <c r="P139" s="141">
        <f>SUM(P140:P142)</f>
        <v>0</v>
      </c>
      <c r="Q139" s="140"/>
      <c r="R139" s="141">
        <f>SUM(R140:R142)</f>
        <v>5.4299999999999999E-3</v>
      </c>
      <c r="S139" s="140"/>
      <c r="T139" s="142">
        <f>SUM(T140:T142)</f>
        <v>4.0499999999999998E-3</v>
      </c>
      <c r="AR139" s="135" t="s">
        <v>133</v>
      </c>
      <c r="AT139" s="143" t="s">
        <v>71</v>
      </c>
      <c r="AU139" s="143" t="s">
        <v>80</v>
      </c>
      <c r="AY139" s="135" t="s">
        <v>124</v>
      </c>
      <c r="BK139" s="144">
        <f>SUM(BK140:BK142)</f>
        <v>0</v>
      </c>
    </row>
    <row r="140" spans="1:65" s="2" customFormat="1" ht="33" customHeight="1">
      <c r="A140" s="29"/>
      <c r="B140" s="147"/>
      <c r="C140" s="148" t="s">
        <v>7</v>
      </c>
      <c r="D140" s="148" t="s">
        <v>128</v>
      </c>
      <c r="E140" s="149" t="s">
        <v>258</v>
      </c>
      <c r="F140" s="150" t="s">
        <v>259</v>
      </c>
      <c r="G140" s="151" t="s">
        <v>201</v>
      </c>
      <c r="H140" s="152">
        <v>3</v>
      </c>
      <c r="I140" s="153"/>
      <c r="J140" s="154">
        <f>ROUND(I140*H140,2)</f>
        <v>0</v>
      </c>
      <c r="K140" s="155"/>
      <c r="L140" s="30"/>
      <c r="M140" s="156" t="s">
        <v>1</v>
      </c>
      <c r="N140" s="157" t="s">
        <v>38</v>
      </c>
      <c r="O140" s="58"/>
      <c r="P140" s="158">
        <f>O140*H140</f>
        <v>0</v>
      </c>
      <c r="Q140" s="158">
        <v>1.81E-3</v>
      </c>
      <c r="R140" s="158">
        <f>Q140*H140</f>
        <v>5.4299999999999999E-3</v>
      </c>
      <c r="S140" s="158">
        <v>0</v>
      </c>
      <c r="T140" s="159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0" t="s">
        <v>141</v>
      </c>
      <c r="AT140" s="160" t="s">
        <v>128</v>
      </c>
      <c r="AU140" s="160" t="s">
        <v>133</v>
      </c>
      <c r="AY140" s="14" t="s">
        <v>124</v>
      </c>
      <c r="BE140" s="161">
        <f>IF(N140="základná",J140,0)</f>
        <v>0</v>
      </c>
      <c r="BF140" s="161">
        <f>IF(N140="znížená",J140,0)</f>
        <v>0</v>
      </c>
      <c r="BG140" s="161">
        <f>IF(N140="zákl. prenesená",J140,0)</f>
        <v>0</v>
      </c>
      <c r="BH140" s="161">
        <f>IF(N140="zníž. prenesená",J140,0)</f>
        <v>0</v>
      </c>
      <c r="BI140" s="161">
        <f>IF(N140="nulová",J140,0)</f>
        <v>0</v>
      </c>
      <c r="BJ140" s="14" t="s">
        <v>133</v>
      </c>
      <c r="BK140" s="161">
        <f>ROUND(I140*H140,2)</f>
        <v>0</v>
      </c>
      <c r="BL140" s="14" t="s">
        <v>141</v>
      </c>
      <c r="BM140" s="160" t="s">
        <v>260</v>
      </c>
    </row>
    <row r="141" spans="1:65" s="2" customFormat="1" ht="24.2" customHeight="1">
      <c r="A141" s="29"/>
      <c r="B141" s="147"/>
      <c r="C141" s="148" t="s">
        <v>80</v>
      </c>
      <c r="D141" s="148" t="s">
        <v>128</v>
      </c>
      <c r="E141" s="149" t="s">
        <v>261</v>
      </c>
      <c r="F141" s="150" t="s">
        <v>262</v>
      </c>
      <c r="G141" s="151" t="s">
        <v>201</v>
      </c>
      <c r="H141" s="152">
        <v>3</v>
      </c>
      <c r="I141" s="153"/>
      <c r="J141" s="154">
        <f>ROUND(I141*H141,2)</f>
        <v>0</v>
      </c>
      <c r="K141" s="155"/>
      <c r="L141" s="30"/>
      <c r="M141" s="156" t="s">
        <v>1</v>
      </c>
      <c r="N141" s="157" t="s">
        <v>38</v>
      </c>
      <c r="O141" s="58"/>
      <c r="P141" s="158">
        <f>O141*H141</f>
        <v>0</v>
      </c>
      <c r="Q141" s="158">
        <v>0</v>
      </c>
      <c r="R141" s="158">
        <f>Q141*H141</f>
        <v>0</v>
      </c>
      <c r="S141" s="158">
        <v>1.3500000000000001E-3</v>
      </c>
      <c r="T141" s="159">
        <f>S141*H141</f>
        <v>4.0499999999999998E-3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0" t="s">
        <v>141</v>
      </c>
      <c r="AT141" s="160" t="s">
        <v>128</v>
      </c>
      <c r="AU141" s="160" t="s">
        <v>133</v>
      </c>
      <c r="AY141" s="14" t="s">
        <v>124</v>
      </c>
      <c r="BE141" s="161">
        <f>IF(N141="základná",J141,0)</f>
        <v>0</v>
      </c>
      <c r="BF141" s="161">
        <f>IF(N141="znížená",J141,0)</f>
        <v>0</v>
      </c>
      <c r="BG141" s="161">
        <f>IF(N141="zákl. prenesená",J141,0)</f>
        <v>0</v>
      </c>
      <c r="BH141" s="161">
        <f>IF(N141="zníž. prenesená",J141,0)</f>
        <v>0</v>
      </c>
      <c r="BI141" s="161">
        <f>IF(N141="nulová",J141,0)</f>
        <v>0</v>
      </c>
      <c r="BJ141" s="14" t="s">
        <v>133</v>
      </c>
      <c r="BK141" s="161">
        <f>ROUND(I141*H141,2)</f>
        <v>0</v>
      </c>
      <c r="BL141" s="14" t="s">
        <v>141</v>
      </c>
      <c r="BM141" s="160" t="s">
        <v>263</v>
      </c>
    </row>
    <row r="142" spans="1:65" s="2" customFormat="1" ht="24.2" customHeight="1">
      <c r="A142" s="29"/>
      <c r="B142" s="147"/>
      <c r="C142" s="148" t="s">
        <v>264</v>
      </c>
      <c r="D142" s="148" t="s">
        <v>128</v>
      </c>
      <c r="E142" s="149" t="s">
        <v>265</v>
      </c>
      <c r="F142" s="150" t="s">
        <v>266</v>
      </c>
      <c r="G142" s="151" t="s">
        <v>151</v>
      </c>
      <c r="H142" s="152">
        <v>5.0000000000000001E-3</v>
      </c>
      <c r="I142" s="153"/>
      <c r="J142" s="154">
        <f>ROUND(I142*H142,2)</f>
        <v>0</v>
      </c>
      <c r="K142" s="155"/>
      <c r="L142" s="30"/>
      <c r="M142" s="156" t="s">
        <v>1</v>
      </c>
      <c r="N142" s="157" t="s">
        <v>38</v>
      </c>
      <c r="O142" s="58"/>
      <c r="P142" s="158">
        <f>O142*H142</f>
        <v>0</v>
      </c>
      <c r="Q142" s="158">
        <v>0</v>
      </c>
      <c r="R142" s="158">
        <f>Q142*H142</f>
        <v>0</v>
      </c>
      <c r="S142" s="158">
        <v>0</v>
      </c>
      <c r="T142" s="159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0" t="s">
        <v>141</v>
      </c>
      <c r="AT142" s="160" t="s">
        <v>128</v>
      </c>
      <c r="AU142" s="160" t="s">
        <v>133</v>
      </c>
      <c r="AY142" s="14" t="s">
        <v>124</v>
      </c>
      <c r="BE142" s="161">
        <f>IF(N142="základná",J142,0)</f>
        <v>0</v>
      </c>
      <c r="BF142" s="161">
        <f>IF(N142="znížená",J142,0)</f>
        <v>0</v>
      </c>
      <c r="BG142" s="161">
        <f>IF(N142="zákl. prenesená",J142,0)</f>
        <v>0</v>
      </c>
      <c r="BH142" s="161">
        <f>IF(N142="zníž. prenesená",J142,0)</f>
        <v>0</v>
      </c>
      <c r="BI142" s="161">
        <f>IF(N142="nulová",J142,0)</f>
        <v>0</v>
      </c>
      <c r="BJ142" s="14" t="s">
        <v>133</v>
      </c>
      <c r="BK142" s="161">
        <f>ROUND(I142*H142,2)</f>
        <v>0</v>
      </c>
      <c r="BL142" s="14" t="s">
        <v>141</v>
      </c>
      <c r="BM142" s="160" t="s">
        <v>267</v>
      </c>
    </row>
    <row r="143" spans="1:65" s="12" customFormat="1" ht="22.9" customHeight="1">
      <c r="B143" s="134"/>
      <c r="D143" s="135" t="s">
        <v>71</v>
      </c>
      <c r="E143" s="145" t="s">
        <v>268</v>
      </c>
      <c r="F143" s="145" t="s">
        <v>269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SUM(P144:P153)</f>
        <v>0</v>
      </c>
      <c r="Q143" s="140"/>
      <c r="R143" s="141">
        <f>SUM(R144:R153)</f>
        <v>0.215224</v>
      </c>
      <c r="S143" s="140"/>
      <c r="T143" s="142">
        <f>SUM(T144:T153)</f>
        <v>0</v>
      </c>
      <c r="AR143" s="135" t="s">
        <v>133</v>
      </c>
      <c r="AT143" s="143" t="s">
        <v>71</v>
      </c>
      <c r="AU143" s="143" t="s">
        <v>80</v>
      </c>
      <c r="AY143" s="135" t="s">
        <v>124</v>
      </c>
      <c r="BK143" s="144">
        <f>SUM(BK144:BK153)</f>
        <v>0</v>
      </c>
    </row>
    <row r="144" spans="1:65" s="2" customFormat="1" ht="16.5" customHeight="1">
      <c r="A144" s="29"/>
      <c r="B144" s="147"/>
      <c r="C144" s="148" t="s">
        <v>198</v>
      </c>
      <c r="D144" s="148" t="s">
        <v>128</v>
      </c>
      <c r="E144" s="149" t="s">
        <v>270</v>
      </c>
      <c r="F144" s="150" t="s">
        <v>271</v>
      </c>
      <c r="G144" s="151" t="s">
        <v>201</v>
      </c>
      <c r="H144" s="152">
        <v>13.6</v>
      </c>
      <c r="I144" s="153"/>
      <c r="J144" s="154">
        <f t="shared" ref="J144:J153" si="10">ROUND(I144*H144,2)</f>
        <v>0</v>
      </c>
      <c r="K144" s="155"/>
      <c r="L144" s="30"/>
      <c r="M144" s="156" t="s">
        <v>1</v>
      </c>
      <c r="N144" s="157" t="s">
        <v>38</v>
      </c>
      <c r="O144" s="58"/>
      <c r="P144" s="158">
        <f t="shared" ref="P144:P153" si="11">O144*H144</f>
        <v>0</v>
      </c>
      <c r="Q144" s="158">
        <v>1.8000000000000001E-4</v>
      </c>
      <c r="R144" s="158">
        <f t="shared" ref="R144:R153" si="12">Q144*H144</f>
        <v>2.4480000000000001E-3</v>
      </c>
      <c r="S144" s="158">
        <v>0</v>
      </c>
      <c r="T144" s="159">
        <f t="shared" ref="T144:T153" si="13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0" t="s">
        <v>141</v>
      </c>
      <c r="AT144" s="160" t="s">
        <v>128</v>
      </c>
      <c r="AU144" s="160" t="s">
        <v>133</v>
      </c>
      <c r="AY144" s="14" t="s">
        <v>124</v>
      </c>
      <c r="BE144" s="161">
        <f t="shared" ref="BE144:BE153" si="14">IF(N144="základná",J144,0)</f>
        <v>0</v>
      </c>
      <c r="BF144" s="161">
        <f t="shared" ref="BF144:BF153" si="15">IF(N144="znížená",J144,0)</f>
        <v>0</v>
      </c>
      <c r="BG144" s="161">
        <f t="shared" ref="BG144:BG153" si="16">IF(N144="zákl. prenesená",J144,0)</f>
        <v>0</v>
      </c>
      <c r="BH144" s="161">
        <f t="shared" ref="BH144:BH153" si="17">IF(N144="zníž. prenesená",J144,0)</f>
        <v>0</v>
      </c>
      <c r="BI144" s="161">
        <f t="shared" ref="BI144:BI153" si="18">IF(N144="nulová",J144,0)</f>
        <v>0</v>
      </c>
      <c r="BJ144" s="14" t="s">
        <v>133</v>
      </c>
      <c r="BK144" s="161">
        <f t="shared" ref="BK144:BK153" si="19">ROUND(I144*H144,2)</f>
        <v>0</v>
      </c>
      <c r="BL144" s="14" t="s">
        <v>141</v>
      </c>
      <c r="BM144" s="160" t="s">
        <v>272</v>
      </c>
    </row>
    <row r="145" spans="1:65" s="2" customFormat="1" ht="24.2" customHeight="1">
      <c r="A145" s="29"/>
      <c r="B145" s="147"/>
      <c r="C145" s="162" t="s">
        <v>183</v>
      </c>
      <c r="D145" s="162" t="s">
        <v>143</v>
      </c>
      <c r="E145" s="163" t="s">
        <v>273</v>
      </c>
      <c r="F145" s="164" t="s">
        <v>274</v>
      </c>
      <c r="G145" s="165" t="s">
        <v>213</v>
      </c>
      <c r="H145" s="166">
        <v>2</v>
      </c>
      <c r="I145" s="167"/>
      <c r="J145" s="168">
        <f t="shared" si="10"/>
        <v>0</v>
      </c>
      <c r="K145" s="169"/>
      <c r="L145" s="170"/>
      <c r="M145" s="171" t="s">
        <v>1</v>
      </c>
      <c r="N145" s="172" t="s">
        <v>38</v>
      </c>
      <c r="O145" s="58"/>
      <c r="P145" s="158">
        <f t="shared" si="11"/>
        <v>0</v>
      </c>
      <c r="Q145" s="158">
        <v>4.2999999999999997E-2</v>
      </c>
      <c r="R145" s="158">
        <f t="shared" si="12"/>
        <v>8.5999999999999993E-2</v>
      </c>
      <c r="S145" s="158">
        <v>0</v>
      </c>
      <c r="T145" s="159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0" t="s">
        <v>146</v>
      </c>
      <c r="AT145" s="160" t="s">
        <v>143</v>
      </c>
      <c r="AU145" s="160" t="s">
        <v>133</v>
      </c>
      <c r="AY145" s="14" t="s">
        <v>124</v>
      </c>
      <c r="BE145" s="161">
        <f t="shared" si="14"/>
        <v>0</v>
      </c>
      <c r="BF145" s="161">
        <f t="shared" si="15"/>
        <v>0</v>
      </c>
      <c r="BG145" s="161">
        <f t="shared" si="16"/>
        <v>0</v>
      </c>
      <c r="BH145" s="161">
        <f t="shared" si="17"/>
        <v>0</v>
      </c>
      <c r="BI145" s="161">
        <f t="shared" si="18"/>
        <v>0</v>
      </c>
      <c r="BJ145" s="14" t="s">
        <v>133</v>
      </c>
      <c r="BK145" s="161">
        <f t="shared" si="19"/>
        <v>0</v>
      </c>
      <c r="BL145" s="14" t="s">
        <v>141</v>
      </c>
      <c r="BM145" s="160" t="s">
        <v>275</v>
      </c>
    </row>
    <row r="146" spans="1:65" s="2" customFormat="1" ht="24.2" customHeight="1">
      <c r="A146" s="29"/>
      <c r="B146" s="147"/>
      <c r="C146" s="162" t="s">
        <v>179</v>
      </c>
      <c r="D146" s="162" t="s">
        <v>143</v>
      </c>
      <c r="E146" s="163" t="s">
        <v>276</v>
      </c>
      <c r="F146" s="164" t="s">
        <v>277</v>
      </c>
      <c r="G146" s="165" t="s">
        <v>213</v>
      </c>
      <c r="H146" s="166">
        <v>1</v>
      </c>
      <c r="I146" s="167"/>
      <c r="J146" s="168">
        <f t="shared" si="10"/>
        <v>0</v>
      </c>
      <c r="K146" s="169"/>
      <c r="L146" s="170"/>
      <c r="M146" s="171" t="s">
        <v>1</v>
      </c>
      <c r="N146" s="172" t="s">
        <v>38</v>
      </c>
      <c r="O146" s="58"/>
      <c r="P146" s="158">
        <f t="shared" si="11"/>
        <v>0</v>
      </c>
      <c r="Q146" s="158">
        <v>7.2999999999999995E-2</v>
      </c>
      <c r="R146" s="158">
        <f t="shared" si="12"/>
        <v>7.2999999999999995E-2</v>
      </c>
      <c r="S146" s="158">
        <v>0</v>
      </c>
      <c r="T146" s="159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0" t="s">
        <v>146</v>
      </c>
      <c r="AT146" s="160" t="s">
        <v>143</v>
      </c>
      <c r="AU146" s="160" t="s">
        <v>133</v>
      </c>
      <c r="AY146" s="14" t="s">
        <v>124</v>
      </c>
      <c r="BE146" s="161">
        <f t="shared" si="14"/>
        <v>0</v>
      </c>
      <c r="BF146" s="161">
        <f t="shared" si="15"/>
        <v>0</v>
      </c>
      <c r="BG146" s="161">
        <f t="shared" si="16"/>
        <v>0</v>
      </c>
      <c r="BH146" s="161">
        <f t="shared" si="17"/>
        <v>0</v>
      </c>
      <c r="BI146" s="161">
        <f t="shared" si="18"/>
        <v>0</v>
      </c>
      <c r="BJ146" s="14" t="s">
        <v>133</v>
      </c>
      <c r="BK146" s="161">
        <f t="shared" si="19"/>
        <v>0</v>
      </c>
      <c r="BL146" s="14" t="s">
        <v>141</v>
      </c>
      <c r="BM146" s="160" t="s">
        <v>278</v>
      </c>
    </row>
    <row r="147" spans="1:65" s="2" customFormat="1" ht="21.75" customHeight="1">
      <c r="A147" s="29"/>
      <c r="B147" s="147"/>
      <c r="C147" s="148" t="s">
        <v>279</v>
      </c>
      <c r="D147" s="148" t="s">
        <v>128</v>
      </c>
      <c r="E147" s="149" t="s">
        <v>280</v>
      </c>
      <c r="F147" s="150" t="s">
        <v>281</v>
      </c>
      <c r="G147" s="151" t="s">
        <v>201</v>
      </c>
      <c r="H147" s="152">
        <v>5.6</v>
      </c>
      <c r="I147" s="153"/>
      <c r="J147" s="154">
        <f t="shared" si="10"/>
        <v>0</v>
      </c>
      <c r="K147" s="155"/>
      <c r="L147" s="30"/>
      <c r="M147" s="156" t="s">
        <v>1</v>
      </c>
      <c r="N147" s="157" t="s">
        <v>38</v>
      </c>
      <c r="O147" s="58"/>
      <c r="P147" s="158">
        <f t="shared" si="11"/>
        <v>0</v>
      </c>
      <c r="Q147" s="158">
        <v>4.2000000000000002E-4</v>
      </c>
      <c r="R147" s="158">
        <f t="shared" si="12"/>
        <v>2.3519999999999999E-3</v>
      </c>
      <c r="S147" s="158">
        <v>0</v>
      </c>
      <c r="T147" s="159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0" t="s">
        <v>141</v>
      </c>
      <c r="AT147" s="160" t="s">
        <v>128</v>
      </c>
      <c r="AU147" s="160" t="s">
        <v>133</v>
      </c>
      <c r="AY147" s="14" t="s">
        <v>124</v>
      </c>
      <c r="BE147" s="161">
        <f t="shared" si="14"/>
        <v>0</v>
      </c>
      <c r="BF147" s="161">
        <f t="shared" si="15"/>
        <v>0</v>
      </c>
      <c r="BG147" s="161">
        <f t="shared" si="16"/>
        <v>0</v>
      </c>
      <c r="BH147" s="161">
        <f t="shared" si="17"/>
        <v>0</v>
      </c>
      <c r="BI147" s="161">
        <f t="shared" si="18"/>
        <v>0</v>
      </c>
      <c r="BJ147" s="14" t="s">
        <v>133</v>
      </c>
      <c r="BK147" s="161">
        <f t="shared" si="19"/>
        <v>0</v>
      </c>
      <c r="BL147" s="14" t="s">
        <v>141</v>
      </c>
      <c r="BM147" s="160" t="s">
        <v>282</v>
      </c>
    </row>
    <row r="148" spans="1:65" s="2" customFormat="1" ht="16.5" customHeight="1">
      <c r="A148" s="29"/>
      <c r="B148" s="147"/>
      <c r="C148" s="162" t="s">
        <v>283</v>
      </c>
      <c r="D148" s="162" t="s">
        <v>143</v>
      </c>
      <c r="E148" s="163" t="s">
        <v>284</v>
      </c>
      <c r="F148" s="164" t="s">
        <v>285</v>
      </c>
      <c r="G148" s="165" t="s">
        <v>213</v>
      </c>
      <c r="H148" s="166">
        <v>1</v>
      </c>
      <c r="I148" s="167"/>
      <c r="J148" s="168">
        <f t="shared" si="10"/>
        <v>0</v>
      </c>
      <c r="K148" s="169"/>
      <c r="L148" s="170"/>
      <c r="M148" s="171" t="s">
        <v>1</v>
      </c>
      <c r="N148" s="172" t="s">
        <v>38</v>
      </c>
      <c r="O148" s="58"/>
      <c r="P148" s="158">
        <f t="shared" si="11"/>
        <v>0</v>
      </c>
      <c r="Q148" s="158">
        <v>4.6019999999999998E-2</v>
      </c>
      <c r="R148" s="158">
        <f t="shared" si="12"/>
        <v>4.6019999999999998E-2</v>
      </c>
      <c r="S148" s="158">
        <v>0</v>
      </c>
      <c r="T148" s="159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0" t="s">
        <v>146</v>
      </c>
      <c r="AT148" s="160" t="s">
        <v>143</v>
      </c>
      <c r="AU148" s="160" t="s">
        <v>133</v>
      </c>
      <c r="AY148" s="14" t="s">
        <v>124</v>
      </c>
      <c r="BE148" s="161">
        <f t="shared" si="14"/>
        <v>0</v>
      </c>
      <c r="BF148" s="161">
        <f t="shared" si="15"/>
        <v>0</v>
      </c>
      <c r="BG148" s="161">
        <f t="shared" si="16"/>
        <v>0</v>
      </c>
      <c r="BH148" s="161">
        <f t="shared" si="17"/>
        <v>0</v>
      </c>
      <c r="BI148" s="161">
        <f t="shared" si="18"/>
        <v>0</v>
      </c>
      <c r="BJ148" s="14" t="s">
        <v>133</v>
      </c>
      <c r="BK148" s="161">
        <f t="shared" si="19"/>
        <v>0</v>
      </c>
      <c r="BL148" s="14" t="s">
        <v>141</v>
      </c>
      <c r="BM148" s="160" t="s">
        <v>286</v>
      </c>
    </row>
    <row r="149" spans="1:65" s="2" customFormat="1" ht="24.2" customHeight="1">
      <c r="A149" s="29"/>
      <c r="B149" s="147"/>
      <c r="C149" s="148" t="s">
        <v>141</v>
      </c>
      <c r="D149" s="148" t="s">
        <v>128</v>
      </c>
      <c r="E149" s="149" t="s">
        <v>287</v>
      </c>
      <c r="F149" s="150" t="s">
        <v>288</v>
      </c>
      <c r="G149" s="151" t="s">
        <v>213</v>
      </c>
      <c r="H149" s="152">
        <v>2</v>
      </c>
      <c r="I149" s="153"/>
      <c r="J149" s="154">
        <f t="shared" si="10"/>
        <v>0</v>
      </c>
      <c r="K149" s="155"/>
      <c r="L149" s="30"/>
      <c r="M149" s="156" t="s">
        <v>1</v>
      </c>
      <c r="N149" s="157" t="s">
        <v>38</v>
      </c>
      <c r="O149" s="58"/>
      <c r="P149" s="158">
        <f t="shared" si="11"/>
        <v>0</v>
      </c>
      <c r="Q149" s="158">
        <v>2.5000000000000001E-4</v>
      </c>
      <c r="R149" s="158">
        <f t="shared" si="12"/>
        <v>5.0000000000000001E-4</v>
      </c>
      <c r="S149" s="158">
        <v>0</v>
      </c>
      <c r="T149" s="159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0" t="s">
        <v>141</v>
      </c>
      <c r="AT149" s="160" t="s">
        <v>128</v>
      </c>
      <c r="AU149" s="160" t="s">
        <v>133</v>
      </c>
      <c r="AY149" s="14" t="s">
        <v>124</v>
      </c>
      <c r="BE149" s="161">
        <f t="shared" si="14"/>
        <v>0</v>
      </c>
      <c r="BF149" s="161">
        <f t="shared" si="15"/>
        <v>0</v>
      </c>
      <c r="BG149" s="161">
        <f t="shared" si="16"/>
        <v>0</v>
      </c>
      <c r="BH149" s="161">
        <f t="shared" si="17"/>
        <v>0</v>
      </c>
      <c r="BI149" s="161">
        <f t="shared" si="18"/>
        <v>0</v>
      </c>
      <c r="BJ149" s="14" t="s">
        <v>133</v>
      </c>
      <c r="BK149" s="161">
        <f t="shared" si="19"/>
        <v>0</v>
      </c>
      <c r="BL149" s="14" t="s">
        <v>141</v>
      </c>
      <c r="BM149" s="160" t="s">
        <v>289</v>
      </c>
    </row>
    <row r="150" spans="1:65" s="2" customFormat="1" ht="24.2" customHeight="1">
      <c r="A150" s="29"/>
      <c r="B150" s="147"/>
      <c r="C150" s="162" t="s">
        <v>290</v>
      </c>
      <c r="D150" s="162" t="s">
        <v>143</v>
      </c>
      <c r="E150" s="163" t="s">
        <v>291</v>
      </c>
      <c r="F150" s="164" t="s">
        <v>292</v>
      </c>
      <c r="G150" s="165" t="s">
        <v>201</v>
      </c>
      <c r="H150" s="166">
        <v>1.8</v>
      </c>
      <c r="I150" s="167"/>
      <c r="J150" s="168">
        <f t="shared" si="10"/>
        <v>0</v>
      </c>
      <c r="K150" s="169"/>
      <c r="L150" s="170"/>
      <c r="M150" s="171" t="s">
        <v>1</v>
      </c>
      <c r="N150" s="172" t="s">
        <v>38</v>
      </c>
      <c r="O150" s="58"/>
      <c r="P150" s="158">
        <f t="shared" si="11"/>
        <v>0</v>
      </c>
      <c r="Q150" s="158">
        <v>1.14E-3</v>
      </c>
      <c r="R150" s="158">
        <f t="shared" si="12"/>
        <v>2.052E-3</v>
      </c>
      <c r="S150" s="158">
        <v>0</v>
      </c>
      <c r="T150" s="159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0" t="s">
        <v>146</v>
      </c>
      <c r="AT150" s="160" t="s">
        <v>143</v>
      </c>
      <c r="AU150" s="160" t="s">
        <v>133</v>
      </c>
      <c r="AY150" s="14" t="s">
        <v>124</v>
      </c>
      <c r="BE150" s="161">
        <f t="shared" si="14"/>
        <v>0</v>
      </c>
      <c r="BF150" s="161">
        <f t="shared" si="15"/>
        <v>0</v>
      </c>
      <c r="BG150" s="161">
        <f t="shared" si="16"/>
        <v>0</v>
      </c>
      <c r="BH150" s="161">
        <f t="shared" si="17"/>
        <v>0</v>
      </c>
      <c r="BI150" s="161">
        <f t="shared" si="18"/>
        <v>0</v>
      </c>
      <c r="BJ150" s="14" t="s">
        <v>133</v>
      </c>
      <c r="BK150" s="161">
        <f t="shared" si="19"/>
        <v>0</v>
      </c>
      <c r="BL150" s="14" t="s">
        <v>141</v>
      </c>
      <c r="BM150" s="160" t="s">
        <v>293</v>
      </c>
    </row>
    <row r="151" spans="1:65" s="2" customFormat="1" ht="24.2" customHeight="1">
      <c r="A151" s="29"/>
      <c r="B151" s="147"/>
      <c r="C151" s="148" t="s">
        <v>294</v>
      </c>
      <c r="D151" s="148" t="s">
        <v>128</v>
      </c>
      <c r="E151" s="149" t="s">
        <v>295</v>
      </c>
      <c r="F151" s="150" t="s">
        <v>296</v>
      </c>
      <c r="G151" s="151" t="s">
        <v>213</v>
      </c>
      <c r="H151" s="152">
        <v>1</v>
      </c>
      <c r="I151" s="153"/>
      <c r="J151" s="154">
        <f t="shared" si="10"/>
        <v>0</v>
      </c>
      <c r="K151" s="155"/>
      <c r="L151" s="30"/>
      <c r="M151" s="156" t="s">
        <v>1</v>
      </c>
      <c r="N151" s="157" t="s">
        <v>38</v>
      </c>
      <c r="O151" s="58"/>
      <c r="P151" s="158">
        <f t="shared" si="11"/>
        <v>0</v>
      </c>
      <c r="Q151" s="158">
        <v>2.5999999999999998E-4</v>
      </c>
      <c r="R151" s="158">
        <f t="shared" si="12"/>
        <v>2.5999999999999998E-4</v>
      </c>
      <c r="S151" s="158">
        <v>0</v>
      </c>
      <c r="T151" s="159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0" t="s">
        <v>141</v>
      </c>
      <c r="AT151" s="160" t="s">
        <v>128</v>
      </c>
      <c r="AU151" s="160" t="s">
        <v>133</v>
      </c>
      <c r="AY151" s="14" t="s">
        <v>124</v>
      </c>
      <c r="BE151" s="161">
        <f t="shared" si="14"/>
        <v>0</v>
      </c>
      <c r="BF151" s="161">
        <f t="shared" si="15"/>
        <v>0</v>
      </c>
      <c r="BG151" s="161">
        <f t="shared" si="16"/>
        <v>0</v>
      </c>
      <c r="BH151" s="161">
        <f t="shared" si="17"/>
        <v>0</v>
      </c>
      <c r="BI151" s="161">
        <f t="shared" si="18"/>
        <v>0</v>
      </c>
      <c r="BJ151" s="14" t="s">
        <v>133</v>
      </c>
      <c r="BK151" s="161">
        <f t="shared" si="19"/>
        <v>0</v>
      </c>
      <c r="BL151" s="14" t="s">
        <v>141</v>
      </c>
      <c r="BM151" s="160" t="s">
        <v>297</v>
      </c>
    </row>
    <row r="152" spans="1:65" s="2" customFormat="1" ht="24.2" customHeight="1">
      <c r="A152" s="29"/>
      <c r="B152" s="147"/>
      <c r="C152" s="162" t="s">
        <v>298</v>
      </c>
      <c r="D152" s="162" t="s">
        <v>143</v>
      </c>
      <c r="E152" s="163" t="s">
        <v>299</v>
      </c>
      <c r="F152" s="164" t="s">
        <v>300</v>
      </c>
      <c r="G152" s="165" t="s">
        <v>201</v>
      </c>
      <c r="H152" s="166">
        <v>1.92</v>
      </c>
      <c r="I152" s="167"/>
      <c r="J152" s="168">
        <f t="shared" si="10"/>
        <v>0</v>
      </c>
      <c r="K152" s="169"/>
      <c r="L152" s="170"/>
      <c r="M152" s="171" t="s">
        <v>1</v>
      </c>
      <c r="N152" s="172" t="s">
        <v>38</v>
      </c>
      <c r="O152" s="58"/>
      <c r="P152" s="158">
        <f t="shared" si="11"/>
        <v>0</v>
      </c>
      <c r="Q152" s="158">
        <v>1.3500000000000001E-3</v>
      </c>
      <c r="R152" s="158">
        <f t="shared" si="12"/>
        <v>2.5920000000000001E-3</v>
      </c>
      <c r="S152" s="158">
        <v>0</v>
      </c>
      <c r="T152" s="159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0" t="s">
        <v>146</v>
      </c>
      <c r="AT152" s="160" t="s">
        <v>143</v>
      </c>
      <c r="AU152" s="160" t="s">
        <v>133</v>
      </c>
      <c r="AY152" s="14" t="s">
        <v>124</v>
      </c>
      <c r="BE152" s="161">
        <f t="shared" si="14"/>
        <v>0</v>
      </c>
      <c r="BF152" s="161">
        <f t="shared" si="15"/>
        <v>0</v>
      </c>
      <c r="BG152" s="161">
        <f t="shared" si="16"/>
        <v>0</v>
      </c>
      <c r="BH152" s="161">
        <f t="shared" si="17"/>
        <v>0</v>
      </c>
      <c r="BI152" s="161">
        <f t="shared" si="18"/>
        <v>0</v>
      </c>
      <c r="BJ152" s="14" t="s">
        <v>133</v>
      </c>
      <c r="BK152" s="161">
        <f t="shared" si="19"/>
        <v>0</v>
      </c>
      <c r="BL152" s="14" t="s">
        <v>141</v>
      </c>
      <c r="BM152" s="160" t="s">
        <v>301</v>
      </c>
    </row>
    <row r="153" spans="1:65" s="2" customFormat="1" ht="24.2" customHeight="1">
      <c r="A153" s="29"/>
      <c r="B153" s="147"/>
      <c r="C153" s="148" t="s">
        <v>302</v>
      </c>
      <c r="D153" s="148" t="s">
        <v>128</v>
      </c>
      <c r="E153" s="149" t="s">
        <v>303</v>
      </c>
      <c r="F153" s="150" t="s">
        <v>304</v>
      </c>
      <c r="G153" s="151" t="s">
        <v>151</v>
      </c>
      <c r="H153" s="152">
        <v>0.215</v>
      </c>
      <c r="I153" s="153"/>
      <c r="J153" s="154">
        <f t="shared" si="10"/>
        <v>0</v>
      </c>
      <c r="K153" s="155"/>
      <c r="L153" s="30"/>
      <c r="M153" s="156" t="s">
        <v>1</v>
      </c>
      <c r="N153" s="157" t="s">
        <v>38</v>
      </c>
      <c r="O153" s="58"/>
      <c r="P153" s="158">
        <f t="shared" si="11"/>
        <v>0</v>
      </c>
      <c r="Q153" s="158">
        <v>0</v>
      </c>
      <c r="R153" s="158">
        <f t="shared" si="12"/>
        <v>0</v>
      </c>
      <c r="S153" s="158">
        <v>0</v>
      </c>
      <c r="T153" s="159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0" t="s">
        <v>141</v>
      </c>
      <c r="AT153" s="160" t="s">
        <v>128</v>
      </c>
      <c r="AU153" s="160" t="s">
        <v>133</v>
      </c>
      <c r="AY153" s="14" t="s">
        <v>124</v>
      </c>
      <c r="BE153" s="161">
        <f t="shared" si="14"/>
        <v>0</v>
      </c>
      <c r="BF153" s="161">
        <f t="shared" si="15"/>
        <v>0</v>
      </c>
      <c r="BG153" s="161">
        <f t="shared" si="16"/>
        <v>0</v>
      </c>
      <c r="BH153" s="161">
        <f t="shared" si="17"/>
        <v>0</v>
      </c>
      <c r="BI153" s="161">
        <f t="shared" si="18"/>
        <v>0</v>
      </c>
      <c r="BJ153" s="14" t="s">
        <v>133</v>
      </c>
      <c r="BK153" s="161">
        <f t="shared" si="19"/>
        <v>0</v>
      </c>
      <c r="BL153" s="14" t="s">
        <v>141</v>
      </c>
      <c r="BM153" s="160" t="s">
        <v>305</v>
      </c>
    </row>
    <row r="154" spans="1:65" s="12" customFormat="1" ht="22.9" customHeight="1">
      <c r="B154" s="134"/>
      <c r="D154" s="135" t="s">
        <v>71</v>
      </c>
      <c r="E154" s="145" t="s">
        <v>306</v>
      </c>
      <c r="F154" s="145" t="s">
        <v>307</v>
      </c>
      <c r="I154" s="137"/>
      <c r="J154" s="146">
        <f>BK154</f>
        <v>0</v>
      </c>
      <c r="L154" s="134"/>
      <c r="M154" s="139"/>
      <c r="N154" s="140"/>
      <c r="O154" s="140"/>
      <c r="P154" s="141">
        <f>SUM(P155:P157)</f>
        <v>0</v>
      </c>
      <c r="Q154" s="140"/>
      <c r="R154" s="141">
        <f>SUM(R155:R157)</f>
        <v>9.4969999999999999E-2</v>
      </c>
      <c r="S154" s="140"/>
      <c r="T154" s="142">
        <f>SUM(T155:T157)</f>
        <v>0</v>
      </c>
      <c r="AR154" s="135" t="s">
        <v>133</v>
      </c>
      <c r="AT154" s="143" t="s">
        <v>71</v>
      </c>
      <c r="AU154" s="143" t="s">
        <v>80</v>
      </c>
      <c r="AY154" s="135" t="s">
        <v>124</v>
      </c>
      <c r="BK154" s="144">
        <f>SUM(BK155:BK157)</f>
        <v>0</v>
      </c>
    </row>
    <row r="155" spans="1:65" s="2" customFormat="1" ht="24.2" customHeight="1">
      <c r="A155" s="29"/>
      <c r="B155" s="147"/>
      <c r="C155" s="148" t="s">
        <v>308</v>
      </c>
      <c r="D155" s="148" t="s">
        <v>128</v>
      </c>
      <c r="E155" s="149" t="s">
        <v>309</v>
      </c>
      <c r="F155" s="150" t="s">
        <v>310</v>
      </c>
      <c r="G155" s="151" t="s">
        <v>213</v>
      </c>
      <c r="H155" s="152">
        <v>1</v>
      </c>
      <c r="I155" s="153"/>
      <c r="J155" s="154">
        <f>ROUND(I155*H155,2)</f>
        <v>0</v>
      </c>
      <c r="K155" s="155"/>
      <c r="L155" s="30"/>
      <c r="M155" s="156" t="s">
        <v>1</v>
      </c>
      <c r="N155" s="157" t="s">
        <v>38</v>
      </c>
      <c r="O155" s="58"/>
      <c r="P155" s="158">
        <f>O155*H155</f>
        <v>0</v>
      </c>
      <c r="Q155" s="158">
        <v>3.2000000000000003E-4</v>
      </c>
      <c r="R155" s="158">
        <f>Q155*H155</f>
        <v>3.2000000000000003E-4</v>
      </c>
      <c r="S155" s="158">
        <v>0</v>
      </c>
      <c r="T155" s="159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0" t="s">
        <v>141</v>
      </c>
      <c r="AT155" s="160" t="s">
        <v>128</v>
      </c>
      <c r="AU155" s="160" t="s">
        <v>133</v>
      </c>
      <c r="AY155" s="14" t="s">
        <v>124</v>
      </c>
      <c r="BE155" s="161">
        <f>IF(N155="základná",J155,0)</f>
        <v>0</v>
      </c>
      <c r="BF155" s="161">
        <f>IF(N155="znížená",J155,0)</f>
        <v>0</v>
      </c>
      <c r="BG155" s="161">
        <f>IF(N155="zákl. prenesená",J155,0)</f>
        <v>0</v>
      </c>
      <c r="BH155" s="161">
        <f>IF(N155="zníž. prenesená",J155,0)</f>
        <v>0</v>
      </c>
      <c r="BI155" s="161">
        <f>IF(N155="nulová",J155,0)</f>
        <v>0</v>
      </c>
      <c r="BJ155" s="14" t="s">
        <v>133</v>
      </c>
      <c r="BK155" s="161">
        <f>ROUND(I155*H155,2)</f>
        <v>0</v>
      </c>
      <c r="BL155" s="14" t="s">
        <v>141</v>
      </c>
      <c r="BM155" s="160" t="s">
        <v>311</v>
      </c>
    </row>
    <row r="156" spans="1:65" s="2" customFormat="1" ht="24.2" customHeight="1">
      <c r="A156" s="29"/>
      <c r="B156" s="147"/>
      <c r="C156" s="162" t="s">
        <v>312</v>
      </c>
      <c r="D156" s="162" t="s">
        <v>143</v>
      </c>
      <c r="E156" s="163" t="s">
        <v>313</v>
      </c>
      <c r="F156" s="164" t="s">
        <v>314</v>
      </c>
      <c r="G156" s="165" t="s">
        <v>213</v>
      </c>
      <c r="H156" s="166">
        <v>1</v>
      </c>
      <c r="I156" s="167"/>
      <c r="J156" s="168">
        <f>ROUND(I156*H156,2)</f>
        <v>0</v>
      </c>
      <c r="K156" s="169"/>
      <c r="L156" s="170"/>
      <c r="M156" s="171" t="s">
        <v>1</v>
      </c>
      <c r="N156" s="172" t="s">
        <v>38</v>
      </c>
      <c r="O156" s="58"/>
      <c r="P156" s="158">
        <f>O156*H156</f>
        <v>0</v>
      </c>
      <c r="Q156" s="158">
        <v>9.4649999999999998E-2</v>
      </c>
      <c r="R156" s="158">
        <f>Q156*H156</f>
        <v>9.4649999999999998E-2</v>
      </c>
      <c r="S156" s="158">
        <v>0</v>
      </c>
      <c r="T156" s="159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0" t="s">
        <v>146</v>
      </c>
      <c r="AT156" s="160" t="s">
        <v>143</v>
      </c>
      <c r="AU156" s="160" t="s">
        <v>133</v>
      </c>
      <c r="AY156" s="14" t="s">
        <v>124</v>
      </c>
      <c r="BE156" s="161">
        <f>IF(N156="základná",J156,0)</f>
        <v>0</v>
      </c>
      <c r="BF156" s="161">
        <f>IF(N156="znížená",J156,0)</f>
        <v>0</v>
      </c>
      <c r="BG156" s="161">
        <f>IF(N156="zákl. prenesená",J156,0)</f>
        <v>0</v>
      </c>
      <c r="BH156" s="161">
        <f>IF(N156="zníž. prenesená",J156,0)</f>
        <v>0</v>
      </c>
      <c r="BI156" s="161">
        <f>IF(N156="nulová",J156,0)</f>
        <v>0</v>
      </c>
      <c r="BJ156" s="14" t="s">
        <v>133</v>
      </c>
      <c r="BK156" s="161">
        <f>ROUND(I156*H156,2)</f>
        <v>0</v>
      </c>
      <c r="BL156" s="14" t="s">
        <v>141</v>
      </c>
      <c r="BM156" s="160" t="s">
        <v>315</v>
      </c>
    </row>
    <row r="157" spans="1:65" s="2" customFormat="1" ht="24.2" customHeight="1">
      <c r="A157" s="29"/>
      <c r="B157" s="147"/>
      <c r="C157" s="148" t="s">
        <v>316</v>
      </c>
      <c r="D157" s="148" t="s">
        <v>128</v>
      </c>
      <c r="E157" s="149" t="s">
        <v>317</v>
      </c>
      <c r="F157" s="150" t="s">
        <v>318</v>
      </c>
      <c r="G157" s="151" t="s">
        <v>151</v>
      </c>
      <c r="H157" s="152">
        <v>9.5000000000000001E-2</v>
      </c>
      <c r="I157" s="153"/>
      <c r="J157" s="154">
        <f>ROUND(I157*H157,2)</f>
        <v>0</v>
      </c>
      <c r="K157" s="155"/>
      <c r="L157" s="30"/>
      <c r="M157" s="173" t="s">
        <v>1</v>
      </c>
      <c r="N157" s="174" t="s">
        <v>38</v>
      </c>
      <c r="O157" s="175"/>
      <c r="P157" s="176">
        <f>O157*H157</f>
        <v>0</v>
      </c>
      <c r="Q157" s="176">
        <v>0</v>
      </c>
      <c r="R157" s="176">
        <f>Q157*H157</f>
        <v>0</v>
      </c>
      <c r="S157" s="176">
        <v>0</v>
      </c>
      <c r="T157" s="177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0" t="s">
        <v>141</v>
      </c>
      <c r="AT157" s="160" t="s">
        <v>128</v>
      </c>
      <c r="AU157" s="160" t="s">
        <v>133</v>
      </c>
      <c r="AY157" s="14" t="s">
        <v>124</v>
      </c>
      <c r="BE157" s="161">
        <f>IF(N157="základná",J157,0)</f>
        <v>0</v>
      </c>
      <c r="BF157" s="161">
        <f>IF(N157="znížená",J157,0)</f>
        <v>0</v>
      </c>
      <c r="BG157" s="161">
        <f>IF(N157="zákl. prenesená",J157,0)</f>
        <v>0</v>
      </c>
      <c r="BH157" s="161">
        <f>IF(N157="zníž. prenesená",J157,0)</f>
        <v>0</v>
      </c>
      <c r="BI157" s="161">
        <f>IF(N157="nulová",J157,0)</f>
        <v>0</v>
      </c>
      <c r="BJ157" s="14" t="s">
        <v>133</v>
      </c>
      <c r="BK157" s="161">
        <f>ROUND(I157*H157,2)</f>
        <v>0</v>
      </c>
      <c r="BL157" s="14" t="s">
        <v>141</v>
      </c>
      <c r="BM157" s="160" t="s">
        <v>319</v>
      </c>
    </row>
    <row r="158" spans="1:65" s="2" customFormat="1" ht="6.95" customHeight="1">
      <c r="A158" s="29"/>
      <c r="B158" s="47"/>
      <c r="C158" s="48"/>
      <c r="D158" s="48"/>
      <c r="E158" s="48"/>
      <c r="F158" s="48"/>
      <c r="G158" s="48"/>
      <c r="H158" s="48"/>
      <c r="I158" s="48"/>
      <c r="J158" s="48"/>
      <c r="K158" s="48"/>
      <c r="L158" s="30"/>
      <c r="M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</row>
  </sheetData>
  <autoFilter ref="C121:K157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2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0" t="s">
        <v>5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14" t="s">
        <v>90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97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1" t="str">
        <f>'Rekapitulácia stavby'!K6</f>
        <v>Rekonštrukcia hasičskej zbrojnice</v>
      </c>
      <c r="F7" s="222"/>
      <c r="G7" s="222"/>
      <c r="H7" s="222"/>
      <c r="L7" s="17"/>
    </row>
    <row r="8" spans="1:46" s="2" customFormat="1" ht="12" customHeight="1">
      <c r="A8" s="29"/>
      <c r="B8" s="30"/>
      <c r="C8" s="29"/>
      <c r="D8" s="24" t="s">
        <v>98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9" t="s">
        <v>320</v>
      </c>
      <c r="F9" s="223"/>
      <c r="G9" s="223"/>
      <c r="H9" s="223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28. 7. 2021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4" t="str">
        <f>'Rekapitulácia stavby'!E14</f>
        <v>Vyplň údaj</v>
      </c>
      <c r="F18" s="201"/>
      <c r="G18" s="201"/>
      <c r="H18" s="201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6" t="s">
        <v>1</v>
      </c>
      <c r="F27" s="206"/>
      <c r="G27" s="206"/>
      <c r="H27" s="20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32</v>
      </c>
      <c r="E30" s="29"/>
      <c r="F30" s="29"/>
      <c r="G30" s="29"/>
      <c r="H30" s="29"/>
      <c r="I30" s="29"/>
      <c r="J30" s="71">
        <f>ROUND(J118,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33" t="s">
        <v>33</v>
      </c>
      <c r="J32" s="33" t="s">
        <v>35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36</v>
      </c>
      <c r="E33" s="35" t="s">
        <v>37</v>
      </c>
      <c r="F33" s="99">
        <f>ROUND((SUM(BE118:BE123)),  2)</f>
        <v>0</v>
      </c>
      <c r="G33" s="100"/>
      <c r="H33" s="100"/>
      <c r="I33" s="101">
        <v>0.2</v>
      </c>
      <c r="J33" s="99">
        <f>ROUND(((SUM(BE118:BE123))*I33),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38</v>
      </c>
      <c r="F34" s="99">
        <f>ROUND((SUM(BF118:BF123)),  2)</f>
        <v>0</v>
      </c>
      <c r="G34" s="100"/>
      <c r="H34" s="100"/>
      <c r="I34" s="101">
        <v>0.2</v>
      </c>
      <c r="J34" s="99">
        <f>ROUND(((SUM(BF118:BF123))*I34),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2">
        <f>ROUND((SUM(BG118:BG123)),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2">
        <f>ROUND((SUM(BH118:BH123)),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41</v>
      </c>
      <c r="F37" s="99">
        <f>ROUND((SUM(BI118:BI123)),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42</v>
      </c>
      <c r="E39" s="60"/>
      <c r="F39" s="60"/>
      <c r="G39" s="106" t="s">
        <v>43</v>
      </c>
      <c r="H39" s="107" t="s">
        <v>44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0" t="s">
        <v>48</v>
      </c>
      <c r="G61" s="45" t="s">
        <v>47</v>
      </c>
      <c r="H61" s="32"/>
      <c r="I61" s="32"/>
      <c r="J61" s="111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0" t="s">
        <v>48</v>
      </c>
      <c r="G76" s="45" t="s">
        <v>47</v>
      </c>
      <c r="H76" s="32"/>
      <c r="I76" s="32"/>
      <c r="J76" s="111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1" t="str">
        <f>E7</f>
        <v>Rekonštrukcia hasičskej zbrojnice</v>
      </c>
      <c r="F85" s="222"/>
      <c r="G85" s="222"/>
      <c r="H85" s="22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9" t="str">
        <f>E9</f>
        <v>04 - Náter strechy</v>
      </c>
      <c r="F87" s="223"/>
      <c r="G87" s="223"/>
      <c r="H87" s="223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>28. 7. 2021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 xml:space="preserve">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101</v>
      </c>
      <c r="D94" s="104"/>
      <c r="E94" s="104"/>
      <c r="F94" s="104"/>
      <c r="G94" s="104"/>
      <c r="H94" s="104"/>
      <c r="I94" s="104"/>
      <c r="J94" s="113" t="s">
        <v>102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103</v>
      </c>
      <c r="D96" s="29"/>
      <c r="E96" s="29"/>
      <c r="F96" s="29"/>
      <c r="G96" s="29"/>
      <c r="H96" s="29"/>
      <c r="I96" s="29"/>
      <c r="J96" s="71">
        <f>J118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1:31" s="9" customFormat="1" ht="24.95" customHeight="1">
      <c r="B97" s="115"/>
      <c r="D97" s="116" t="s">
        <v>107</v>
      </c>
      <c r="E97" s="117"/>
      <c r="F97" s="117"/>
      <c r="G97" s="117"/>
      <c r="H97" s="117"/>
      <c r="I97" s="117"/>
      <c r="J97" s="118">
        <f>J119</f>
        <v>0</v>
      </c>
      <c r="L97" s="115"/>
    </row>
    <row r="98" spans="1:31" s="10" customFormat="1" ht="19.899999999999999" customHeight="1">
      <c r="B98" s="119"/>
      <c r="D98" s="120" t="s">
        <v>321</v>
      </c>
      <c r="E98" s="121"/>
      <c r="F98" s="121"/>
      <c r="G98" s="121"/>
      <c r="H98" s="121"/>
      <c r="I98" s="121"/>
      <c r="J98" s="122">
        <f>J120</f>
        <v>0</v>
      </c>
      <c r="L98" s="119"/>
    </row>
    <row r="99" spans="1:31" s="2" customFormat="1" ht="21.75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42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s="2" customFormat="1" ht="6.95" customHeight="1">
      <c r="A100" s="29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4" spans="1:31" s="2" customFormat="1" ht="6.95" customHeight="1">
      <c r="A104" s="29"/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4.95" customHeight="1">
      <c r="A105" s="29"/>
      <c r="B105" s="30"/>
      <c r="C105" s="18" t="s">
        <v>110</v>
      </c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15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221" t="str">
        <f>E7</f>
        <v>Rekonštrukcia hasičskej zbrojnice</v>
      </c>
      <c r="F108" s="222"/>
      <c r="G108" s="222"/>
      <c r="H108" s="222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98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179" t="str">
        <f>E9</f>
        <v>04 - Náter strechy</v>
      </c>
      <c r="F110" s="223"/>
      <c r="G110" s="223"/>
      <c r="H110" s="223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19</v>
      </c>
      <c r="D112" s="29"/>
      <c r="E112" s="29"/>
      <c r="F112" s="22" t="str">
        <f>F12</f>
        <v xml:space="preserve"> </v>
      </c>
      <c r="G112" s="29"/>
      <c r="H112" s="29"/>
      <c r="I112" s="24" t="s">
        <v>21</v>
      </c>
      <c r="J112" s="55" t="str">
        <f>IF(J12="","",J12)</f>
        <v>28. 7. 2021</v>
      </c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2" customHeight="1">
      <c r="A114" s="29"/>
      <c r="B114" s="30"/>
      <c r="C114" s="24" t="s">
        <v>23</v>
      </c>
      <c r="D114" s="29"/>
      <c r="E114" s="29"/>
      <c r="F114" s="22" t="str">
        <f>E15</f>
        <v xml:space="preserve"> </v>
      </c>
      <c r="G114" s="29"/>
      <c r="H114" s="29"/>
      <c r="I114" s="24" t="s">
        <v>28</v>
      </c>
      <c r="J114" s="27" t="str">
        <f>E21</f>
        <v xml:space="preserve"> 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>
      <c r="A115" s="29"/>
      <c r="B115" s="30"/>
      <c r="C115" s="24" t="s">
        <v>26</v>
      </c>
      <c r="D115" s="29"/>
      <c r="E115" s="29"/>
      <c r="F115" s="22" t="str">
        <f>IF(E18="","",E18)</f>
        <v>Vyplň údaj</v>
      </c>
      <c r="G115" s="29"/>
      <c r="H115" s="29"/>
      <c r="I115" s="24" t="s">
        <v>30</v>
      </c>
      <c r="J115" s="27" t="str">
        <f>E24</f>
        <v xml:space="preserve"> 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3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>
      <c r="A117" s="123"/>
      <c r="B117" s="124"/>
      <c r="C117" s="125" t="s">
        <v>111</v>
      </c>
      <c r="D117" s="126" t="s">
        <v>57</v>
      </c>
      <c r="E117" s="126" t="s">
        <v>53</v>
      </c>
      <c r="F117" s="126" t="s">
        <v>54</v>
      </c>
      <c r="G117" s="126" t="s">
        <v>112</v>
      </c>
      <c r="H117" s="126" t="s">
        <v>113</v>
      </c>
      <c r="I117" s="126" t="s">
        <v>114</v>
      </c>
      <c r="J117" s="127" t="s">
        <v>102</v>
      </c>
      <c r="K117" s="128" t="s">
        <v>115</v>
      </c>
      <c r="L117" s="129"/>
      <c r="M117" s="62" t="s">
        <v>1</v>
      </c>
      <c r="N117" s="63" t="s">
        <v>36</v>
      </c>
      <c r="O117" s="63" t="s">
        <v>116</v>
      </c>
      <c r="P117" s="63" t="s">
        <v>117</v>
      </c>
      <c r="Q117" s="63" t="s">
        <v>118</v>
      </c>
      <c r="R117" s="63" t="s">
        <v>119</v>
      </c>
      <c r="S117" s="63" t="s">
        <v>120</v>
      </c>
      <c r="T117" s="64" t="s">
        <v>121</v>
      </c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3"/>
    </row>
    <row r="118" spans="1:65" s="2" customFormat="1" ht="22.9" customHeight="1">
      <c r="A118" s="29"/>
      <c r="B118" s="30"/>
      <c r="C118" s="69" t="s">
        <v>103</v>
      </c>
      <c r="D118" s="29"/>
      <c r="E118" s="29"/>
      <c r="F118" s="29"/>
      <c r="G118" s="29"/>
      <c r="H118" s="29"/>
      <c r="I118" s="29"/>
      <c r="J118" s="130">
        <f>BK118</f>
        <v>0</v>
      </c>
      <c r="K118" s="29"/>
      <c r="L118" s="30"/>
      <c r="M118" s="65"/>
      <c r="N118" s="56"/>
      <c r="O118" s="66"/>
      <c r="P118" s="131">
        <f>P119</f>
        <v>0</v>
      </c>
      <c r="Q118" s="66"/>
      <c r="R118" s="131">
        <f>R119</f>
        <v>6.3587199999999997E-2</v>
      </c>
      <c r="S118" s="66"/>
      <c r="T118" s="132">
        <f>T119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4" t="s">
        <v>71</v>
      </c>
      <c r="AU118" s="14" t="s">
        <v>104</v>
      </c>
      <c r="BK118" s="133">
        <f>BK119</f>
        <v>0</v>
      </c>
    </row>
    <row r="119" spans="1:65" s="12" customFormat="1" ht="25.9" customHeight="1">
      <c r="B119" s="134"/>
      <c r="D119" s="135" t="s">
        <v>71</v>
      </c>
      <c r="E119" s="136" t="s">
        <v>135</v>
      </c>
      <c r="F119" s="136" t="s">
        <v>136</v>
      </c>
      <c r="I119" s="137"/>
      <c r="J119" s="138">
        <f>BK119</f>
        <v>0</v>
      </c>
      <c r="L119" s="134"/>
      <c r="M119" s="139"/>
      <c r="N119" s="140"/>
      <c r="O119" s="140"/>
      <c r="P119" s="141">
        <f>P120</f>
        <v>0</v>
      </c>
      <c r="Q119" s="140"/>
      <c r="R119" s="141">
        <f>R120</f>
        <v>6.3587199999999997E-2</v>
      </c>
      <c r="S119" s="140"/>
      <c r="T119" s="142">
        <f>T120</f>
        <v>0</v>
      </c>
      <c r="AR119" s="135" t="s">
        <v>133</v>
      </c>
      <c r="AT119" s="143" t="s">
        <v>71</v>
      </c>
      <c r="AU119" s="143" t="s">
        <v>72</v>
      </c>
      <c r="AY119" s="135" t="s">
        <v>124</v>
      </c>
      <c r="BK119" s="144">
        <f>BK120</f>
        <v>0</v>
      </c>
    </row>
    <row r="120" spans="1:65" s="12" customFormat="1" ht="22.9" customHeight="1">
      <c r="B120" s="134"/>
      <c r="D120" s="135" t="s">
        <v>71</v>
      </c>
      <c r="E120" s="145" t="s">
        <v>322</v>
      </c>
      <c r="F120" s="145" t="s">
        <v>323</v>
      </c>
      <c r="I120" s="137"/>
      <c r="J120" s="146">
        <f>BK120</f>
        <v>0</v>
      </c>
      <c r="L120" s="134"/>
      <c r="M120" s="139"/>
      <c r="N120" s="140"/>
      <c r="O120" s="140"/>
      <c r="P120" s="141">
        <f>SUM(P121:P123)</f>
        <v>0</v>
      </c>
      <c r="Q120" s="140"/>
      <c r="R120" s="141">
        <f>SUM(R121:R123)</f>
        <v>6.3587199999999997E-2</v>
      </c>
      <c r="S120" s="140"/>
      <c r="T120" s="142">
        <f>SUM(T121:T123)</f>
        <v>0</v>
      </c>
      <c r="AR120" s="135" t="s">
        <v>133</v>
      </c>
      <c r="AT120" s="143" t="s">
        <v>71</v>
      </c>
      <c r="AU120" s="143" t="s">
        <v>80</v>
      </c>
      <c r="AY120" s="135" t="s">
        <v>124</v>
      </c>
      <c r="BK120" s="144">
        <f>SUM(BK121:BK123)</f>
        <v>0</v>
      </c>
    </row>
    <row r="121" spans="1:65" s="2" customFormat="1" ht="33" customHeight="1">
      <c r="A121" s="29"/>
      <c r="B121" s="147"/>
      <c r="C121" s="148" t="s">
        <v>158</v>
      </c>
      <c r="D121" s="148" t="s">
        <v>128</v>
      </c>
      <c r="E121" s="149" t="s">
        <v>324</v>
      </c>
      <c r="F121" s="150" t="s">
        <v>325</v>
      </c>
      <c r="G121" s="151" t="s">
        <v>131</v>
      </c>
      <c r="H121" s="152">
        <v>102.56</v>
      </c>
      <c r="I121" s="153"/>
      <c r="J121" s="154">
        <f>ROUND(I121*H121,2)</f>
        <v>0</v>
      </c>
      <c r="K121" s="155"/>
      <c r="L121" s="30"/>
      <c r="M121" s="156" t="s">
        <v>1</v>
      </c>
      <c r="N121" s="157" t="s">
        <v>38</v>
      </c>
      <c r="O121" s="58"/>
      <c r="P121" s="158">
        <f>O121*H121</f>
        <v>0</v>
      </c>
      <c r="Q121" s="158">
        <v>4.4999999999999999E-4</v>
      </c>
      <c r="R121" s="158">
        <f>Q121*H121</f>
        <v>4.6151999999999999E-2</v>
      </c>
      <c r="S121" s="158">
        <v>0</v>
      </c>
      <c r="T121" s="159">
        <f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60" t="s">
        <v>141</v>
      </c>
      <c r="AT121" s="160" t="s">
        <v>128</v>
      </c>
      <c r="AU121" s="160" t="s">
        <v>133</v>
      </c>
      <c r="AY121" s="14" t="s">
        <v>124</v>
      </c>
      <c r="BE121" s="161">
        <f>IF(N121="základná",J121,0)</f>
        <v>0</v>
      </c>
      <c r="BF121" s="161">
        <f>IF(N121="znížená",J121,0)</f>
        <v>0</v>
      </c>
      <c r="BG121" s="161">
        <f>IF(N121="zákl. prenesená",J121,0)</f>
        <v>0</v>
      </c>
      <c r="BH121" s="161">
        <f>IF(N121="zníž. prenesená",J121,0)</f>
        <v>0</v>
      </c>
      <c r="BI121" s="161">
        <f>IF(N121="nulová",J121,0)</f>
        <v>0</v>
      </c>
      <c r="BJ121" s="14" t="s">
        <v>133</v>
      </c>
      <c r="BK121" s="161">
        <f>ROUND(I121*H121,2)</f>
        <v>0</v>
      </c>
      <c r="BL121" s="14" t="s">
        <v>141</v>
      </c>
      <c r="BM121" s="160" t="s">
        <v>326</v>
      </c>
    </row>
    <row r="122" spans="1:65" s="2" customFormat="1" ht="24.2" customHeight="1">
      <c r="A122" s="29"/>
      <c r="B122" s="147"/>
      <c r="C122" s="148" t="s">
        <v>132</v>
      </c>
      <c r="D122" s="148" t="s">
        <v>128</v>
      </c>
      <c r="E122" s="149" t="s">
        <v>327</v>
      </c>
      <c r="F122" s="150" t="s">
        <v>328</v>
      </c>
      <c r="G122" s="151" t="s">
        <v>131</v>
      </c>
      <c r="H122" s="152">
        <v>102.56</v>
      </c>
      <c r="I122" s="153"/>
      <c r="J122" s="154">
        <f>ROUND(I122*H122,2)</f>
        <v>0</v>
      </c>
      <c r="K122" s="155"/>
      <c r="L122" s="30"/>
      <c r="M122" s="156" t="s">
        <v>1</v>
      </c>
      <c r="N122" s="157" t="s">
        <v>38</v>
      </c>
      <c r="O122" s="58"/>
      <c r="P122" s="158">
        <f>O122*H122</f>
        <v>0</v>
      </c>
      <c r="Q122" s="158">
        <v>1.7000000000000001E-4</v>
      </c>
      <c r="R122" s="158">
        <f>Q122*H122</f>
        <v>1.7435200000000001E-2</v>
      </c>
      <c r="S122" s="158">
        <v>0</v>
      </c>
      <c r="T122" s="159">
        <f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0" t="s">
        <v>141</v>
      </c>
      <c r="AT122" s="160" t="s">
        <v>128</v>
      </c>
      <c r="AU122" s="160" t="s">
        <v>133</v>
      </c>
      <c r="AY122" s="14" t="s">
        <v>124</v>
      </c>
      <c r="BE122" s="161">
        <f>IF(N122="základná",J122,0)</f>
        <v>0</v>
      </c>
      <c r="BF122" s="161">
        <f>IF(N122="znížená",J122,0)</f>
        <v>0</v>
      </c>
      <c r="BG122" s="161">
        <f>IF(N122="zákl. prenesená",J122,0)</f>
        <v>0</v>
      </c>
      <c r="BH122" s="161">
        <f>IF(N122="zníž. prenesená",J122,0)</f>
        <v>0</v>
      </c>
      <c r="BI122" s="161">
        <f>IF(N122="nulová",J122,0)</f>
        <v>0</v>
      </c>
      <c r="BJ122" s="14" t="s">
        <v>133</v>
      </c>
      <c r="BK122" s="161">
        <f>ROUND(I122*H122,2)</f>
        <v>0</v>
      </c>
      <c r="BL122" s="14" t="s">
        <v>141</v>
      </c>
      <c r="BM122" s="160" t="s">
        <v>329</v>
      </c>
    </row>
    <row r="123" spans="1:65" s="2" customFormat="1" ht="24.2" customHeight="1">
      <c r="A123" s="29"/>
      <c r="B123" s="147"/>
      <c r="C123" s="148" t="s">
        <v>80</v>
      </c>
      <c r="D123" s="148" t="s">
        <v>128</v>
      </c>
      <c r="E123" s="149" t="s">
        <v>330</v>
      </c>
      <c r="F123" s="150" t="s">
        <v>331</v>
      </c>
      <c r="G123" s="151" t="s">
        <v>131</v>
      </c>
      <c r="H123" s="152">
        <v>102.56</v>
      </c>
      <c r="I123" s="153"/>
      <c r="J123" s="154">
        <f>ROUND(I123*H123,2)</f>
        <v>0</v>
      </c>
      <c r="K123" s="155"/>
      <c r="L123" s="30"/>
      <c r="M123" s="173" t="s">
        <v>1</v>
      </c>
      <c r="N123" s="174" t="s">
        <v>38</v>
      </c>
      <c r="O123" s="175"/>
      <c r="P123" s="176">
        <f>O123*H123</f>
        <v>0</v>
      </c>
      <c r="Q123" s="176">
        <v>0</v>
      </c>
      <c r="R123" s="176">
        <f>Q123*H123</f>
        <v>0</v>
      </c>
      <c r="S123" s="176">
        <v>0</v>
      </c>
      <c r="T123" s="177">
        <f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0" t="s">
        <v>141</v>
      </c>
      <c r="AT123" s="160" t="s">
        <v>128</v>
      </c>
      <c r="AU123" s="160" t="s">
        <v>133</v>
      </c>
      <c r="AY123" s="14" t="s">
        <v>124</v>
      </c>
      <c r="BE123" s="161">
        <f>IF(N123="základná",J123,0)</f>
        <v>0</v>
      </c>
      <c r="BF123" s="161">
        <f>IF(N123="znížená",J123,0)</f>
        <v>0</v>
      </c>
      <c r="BG123" s="161">
        <f>IF(N123="zákl. prenesená",J123,0)</f>
        <v>0</v>
      </c>
      <c r="BH123" s="161">
        <f>IF(N123="zníž. prenesená",J123,0)</f>
        <v>0</v>
      </c>
      <c r="BI123" s="161">
        <f>IF(N123="nulová",J123,0)</f>
        <v>0</v>
      </c>
      <c r="BJ123" s="14" t="s">
        <v>133</v>
      </c>
      <c r="BK123" s="161">
        <f>ROUND(I123*H123,2)</f>
        <v>0</v>
      </c>
      <c r="BL123" s="14" t="s">
        <v>141</v>
      </c>
      <c r="BM123" s="160" t="s">
        <v>332</v>
      </c>
    </row>
    <row r="124" spans="1:65" s="2" customFormat="1" ht="6.95" customHeight="1">
      <c r="A124" s="29"/>
      <c r="B124" s="47"/>
      <c r="C124" s="48"/>
      <c r="D124" s="48"/>
      <c r="E124" s="48"/>
      <c r="F124" s="48"/>
      <c r="G124" s="48"/>
      <c r="H124" s="48"/>
      <c r="I124" s="48"/>
      <c r="J124" s="48"/>
      <c r="K124" s="48"/>
      <c r="L124" s="30"/>
      <c r="M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</sheetData>
  <autoFilter ref="C117:K123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2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0" t="s">
        <v>5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14" t="s">
        <v>93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97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1" t="str">
        <f>'Rekapitulácia stavby'!K6</f>
        <v>Rekonštrukcia hasičskej zbrojnice</v>
      </c>
      <c r="F7" s="222"/>
      <c r="G7" s="222"/>
      <c r="H7" s="222"/>
      <c r="L7" s="17"/>
    </row>
    <row r="8" spans="1:46" s="2" customFormat="1" ht="12" customHeight="1">
      <c r="A8" s="29"/>
      <c r="B8" s="30"/>
      <c r="C8" s="29"/>
      <c r="D8" s="24" t="s">
        <v>98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9" t="s">
        <v>333</v>
      </c>
      <c r="F9" s="223"/>
      <c r="G9" s="223"/>
      <c r="H9" s="223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28. 7. 2021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4" t="str">
        <f>'Rekapitulácia stavby'!E14</f>
        <v>Vyplň údaj</v>
      </c>
      <c r="F18" s="201"/>
      <c r="G18" s="201"/>
      <c r="H18" s="201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6" t="s">
        <v>1</v>
      </c>
      <c r="F27" s="206"/>
      <c r="G27" s="206"/>
      <c r="H27" s="20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32</v>
      </c>
      <c r="E30" s="29"/>
      <c r="F30" s="29"/>
      <c r="G30" s="29"/>
      <c r="H30" s="29"/>
      <c r="I30" s="29"/>
      <c r="J30" s="71">
        <f>ROUND(J118,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33" t="s">
        <v>33</v>
      </c>
      <c r="J32" s="33" t="s">
        <v>35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36</v>
      </c>
      <c r="E33" s="35" t="s">
        <v>37</v>
      </c>
      <c r="F33" s="99">
        <f>ROUND((SUM(BE118:BE125)),  2)</f>
        <v>0</v>
      </c>
      <c r="G33" s="100"/>
      <c r="H33" s="100"/>
      <c r="I33" s="101">
        <v>0.2</v>
      </c>
      <c r="J33" s="99">
        <f>ROUND(((SUM(BE118:BE125))*I33),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38</v>
      </c>
      <c r="F34" s="99">
        <f>ROUND((SUM(BF118:BF125)),  2)</f>
        <v>0</v>
      </c>
      <c r="G34" s="100"/>
      <c r="H34" s="100"/>
      <c r="I34" s="101">
        <v>0.2</v>
      </c>
      <c r="J34" s="99">
        <f>ROUND(((SUM(BF118:BF125))*I34),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2">
        <f>ROUND((SUM(BG118:BG125)),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2">
        <f>ROUND((SUM(BH118:BH125)),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41</v>
      </c>
      <c r="F37" s="99">
        <f>ROUND((SUM(BI118:BI125)),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42</v>
      </c>
      <c r="E39" s="60"/>
      <c r="F39" s="60"/>
      <c r="G39" s="106" t="s">
        <v>43</v>
      </c>
      <c r="H39" s="107" t="s">
        <v>44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0" t="s">
        <v>48</v>
      </c>
      <c r="G61" s="45" t="s">
        <v>47</v>
      </c>
      <c r="H61" s="32"/>
      <c r="I61" s="32"/>
      <c r="J61" s="111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0" t="s">
        <v>48</v>
      </c>
      <c r="G76" s="45" t="s">
        <v>47</v>
      </c>
      <c r="H76" s="32"/>
      <c r="I76" s="32"/>
      <c r="J76" s="111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1" t="str">
        <f>E7</f>
        <v>Rekonštrukcia hasičskej zbrojnice</v>
      </c>
      <c r="F85" s="222"/>
      <c r="G85" s="222"/>
      <c r="H85" s="22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9" t="str">
        <f>E9</f>
        <v>05 - vykurovanie</v>
      </c>
      <c r="F87" s="223"/>
      <c r="G87" s="223"/>
      <c r="H87" s="223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>28. 7. 2021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 xml:space="preserve">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101</v>
      </c>
      <c r="D94" s="104"/>
      <c r="E94" s="104"/>
      <c r="F94" s="104"/>
      <c r="G94" s="104"/>
      <c r="H94" s="104"/>
      <c r="I94" s="104"/>
      <c r="J94" s="113" t="s">
        <v>102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103</v>
      </c>
      <c r="D96" s="29"/>
      <c r="E96" s="29"/>
      <c r="F96" s="29"/>
      <c r="G96" s="29"/>
      <c r="H96" s="29"/>
      <c r="I96" s="29"/>
      <c r="J96" s="71">
        <f>J118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1:31" s="9" customFormat="1" ht="24.95" customHeight="1">
      <c r="B97" s="115"/>
      <c r="D97" s="116" t="s">
        <v>107</v>
      </c>
      <c r="E97" s="117"/>
      <c r="F97" s="117"/>
      <c r="G97" s="117"/>
      <c r="H97" s="117"/>
      <c r="I97" s="117"/>
      <c r="J97" s="118">
        <f>J119</f>
        <v>0</v>
      </c>
      <c r="L97" s="115"/>
    </row>
    <row r="98" spans="1:31" s="10" customFormat="1" ht="19.899999999999999" customHeight="1">
      <c r="B98" s="119"/>
      <c r="D98" s="120" t="s">
        <v>334</v>
      </c>
      <c r="E98" s="121"/>
      <c r="F98" s="121"/>
      <c r="G98" s="121"/>
      <c r="H98" s="121"/>
      <c r="I98" s="121"/>
      <c r="J98" s="122">
        <f>J120</f>
        <v>0</v>
      </c>
      <c r="L98" s="119"/>
    </row>
    <row r="99" spans="1:31" s="2" customFormat="1" ht="21.75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42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s="2" customFormat="1" ht="6.95" customHeight="1">
      <c r="A100" s="29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4" spans="1:31" s="2" customFormat="1" ht="6.95" customHeight="1">
      <c r="A104" s="29"/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4.95" customHeight="1">
      <c r="A105" s="29"/>
      <c r="B105" s="30"/>
      <c r="C105" s="18" t="s">
        <v>110</v>
      </c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15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221" t="str">
        <f>E7</f>
        <v>Rekonštrukcia hasičskej zbrojnice</v>
      </c>
      <c r="F108" s="222"/>
      <c r="G108" s="222"/>
      <c r="H108" s="222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98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179" t="str">
        <f>E9</f>
        <v>05 - vykurovanie</v>
      </c>
      <c r="F110" s="223"/>
      <c r="G110" s="223"/>
      <c r="H110" s="223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19</v>
      </c>
      <c r="D112" s="29"/>
      <c r="E112" s="29"/>
      <c r="F112" s="22" t="str">
        <f>F12</f>
        <v xml:space="preserve"> </v>
      </c>
      <c r="G112" s="29"/>
      <c r="H112" s="29"/>
      <c r="I112" s="24" t="s">
        <v>21</v>
      </c>
      <c r="J112" s="55" t="str">
        <f>IF(J12="","",J12)</f>
        <v>28. 7. 2021</v>
      </c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2" customHeight="1">
      <c r="A114" s="29"/>
      <c r="B114" s="30"/>
      <c r="C114" s="24" t="s">
        <v>23</v>
      </c>
      <c r="D114" s="29"/>
      <c r="E114" s="29"/>
      <c r="F114" s="22" t="str">
        <f>E15</f>
        <v xml:space="preserve"> </v>
      </c>
      <c r="G114" s="29"/>
      <c r="H114" s="29"/>
      <c r="I114" s="24" t="s">
        <v>28</v>
      </c>
      <c r="J114" s="27" t="str">
        <f>E21</f>
        <v xml:space="preserve"> 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>
      <c r="A115" s="29"/>
      <c r="B115" s="30"/>
      <c r="C115" s="24" t="s">
        <v>26</v>
      </c>
      <c r="D115" s="29"/>
      <c r="E115" s="29"/>
      <c r="F115" s="22" t="str">
        <f>IF(E18="","",E18)</f>
        <v>Vyplň údaj</v>
      </c>
      <c r="G115" s="29"/>
      <c r="H115" s="29"/>
      <c r="I115" s="24" t="s">
        <v>30</v>
      </c>
      <c r="J115" s="27" t="str">
        <f>E24</f>
        <v xml:space="preserve"> 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3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>
      <c r="A117" s="123"/>
      <c r="B117" s="124"/>
      <c r="C117" s="125" t="s">
        <v>111</v>
      </c>
      <c r="D117" s="126" t="s">
        <v>57</v>
      </c>
      <c r="E117" s="126" t="s">
        <v>53</v>
      </c>
      <c r="F117" s="126" t="s">
        <v>54</v>
      </c>
      <c r="G117" s="126" t="s">
        <v>112</v>
      </c>
      <c r="H117" s="126" t="s">
        <v>113</v>
      </c>
      <c r="I117" s="126" t="s">
        <v>114</v>
      </c>
      <c r="J117" s="127" t="s">
        <v>102</v>
      </c>
      <c r="K117" s="128" t="s">
        <v>115</v>
      </c>
      <c r="L117" s="129"/>
      <c r="M117" s="62" t="s">
        <v>1</v>
      </c>
      <c r="N117" s="63" t="s">
        <v>36</v>
      </c>
      <c r="O117" s="63" t="s">
        <v>116</v>
      </c>
      <c r="P117" s="63" t="s">
        <v>117</v>
      </c>
      <c r="Q117" s="63" t="s">
        <v>118</v>
      </c>
      <c r="R117" s="63" t="s">
        <v>119</v>
      </c>
      <c r="S117" s="63" t="s">
        <v>120</v>
      </c>
      <c r="T117" s="64" t="s">
        <v>121</v>
      </c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3"/>
    </row>
    <row r="118" spans="1:65" s="2" customFormat="1" ht="22.9" customHeight="1">
      <c r="A118" s="29"/>
      <c r="B118" s="30"/>
      <c r="C118" s="69" t="s">
        <v>103</v>
      </c>
      <c r="D118" s="29"/>
      <c r="E118" s="29"/>
      <c r="F118" s="29"/>
      <c r="G118" s="29"/>
      <c r="H118" s="29"/>
      <c r="I118" s="29"/>
      <c r="J118" s="130">
        <f>BK118</f>
        <v>0</v>
      </c>
      <c r="K118" s="29"/>
      <c r="L118" s="30"/>
      <c r="M118" s="65"/>
      <c r="N118" s="56"/>
      <c r="O118" s="66"/>
      <c r="P118" s="131">
        <f>P119</f>
        <v>0</v>
      </c>
      <c r="Q118" s="66"/>
      <c r="R118" s="131">
        <f>R119</f>
        <v>1.8000000000000002E-2</v>
      </c>
      <c r="S118" s="66"/>
      <c r="T118" s="132">
        <f>T119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4" t="s">
        <v>71</v>
      </c>
      <c r="AU118" s="14" t="s">
        <v>104</v>
      </c>
      <c r="BK118" s="133">
        <f>BK119</f>
        <v>0</v>
      </c>
    </row>
    <row r="119" spans="1:65" s="12" customFormat="1" ht="25.9" customHeight="1">
      <c r="B119" s="134"/>
      <c r="D119" s="135" t="s">
        <v>71</v>
      </c>
      <c r="E119" s="136" t="s">
        <v>135</v>
      </c>
      <c r="F119" s="136" t="s">
        <v>136</v>
      </c>
      <c r="I119" s="137"/>
      <c r="J119" s="138">
        <f>BK119</f>
        <v>0</v>
      </c>
      <c r="L119" s="134"/>
      <c r="M119" s="139"/>
      <c r="N119" s="140"/>
      <c r="O119" s="140"/>
      <c r="P119" s="141">
        <f>P120</f>
        <v>0</v>
      </c>
      <c r="Q119" s="140"/>
      <c r="R119" s="141">
        <f>R120</f>
        <v>1.8000000000000002E-2</v>
      </c>
      <c r="S119" s="140"/>
      <c r="T119" s="142">
        <f>T120</f>
        <v>0</v>
      </c>
      <c r="AR119" s="135" t="s">
        <v>133</v>
      </c>
      <c r="AT119" s="143" t="s">
        <v>71</v>
      </c>
      <c r="AU119" s="143" t="s">
        <v>72</v>
      </c>
      <c r="AY119" s="135" t="s">
        <v>124</v>
      </c>
      <c r="BK119" s="144">
        <f>BK120</f>
        <v>0</v>
      </c>
    </row>
    <row r="120" spans="1:65" s="12" customFormat="1" ht="22.9" customHeight="1">
      <c r="B120" s="134"/>
      <c r="D120" s="135" t="s">
        <v>71</v>
      </c>
      <c r="E120" s="145" t="s">
        <v>335</v>
      </c>
      <c r="F120" s="145" t="s">
        <v>336</v>
      </c>
      <c r="I120" s="137"/>
      <c r="J120" s="146">
        <f>BK120</f>
        <v>0</v>
      </c>
      <c r="L120" s="134"/>
      <c r="M120" s="139"/>
      <c r="N120" s="140"/>
      <c r="O120" s="140"/>
      <c r="P120" s="141">
        <f>SUM(P121:P125)</f>
        <v>0</v>
      </c>
      <c r="Q120" s="140"/>
      <c r="R120" s="141">
        <f>SUM(R121:R125)</f>
        <v>1.8000000000000002E-2</v>
      </c>
      <c r="S120" s="140"/>
      <c r="T120" s="142">
        <f>SUM(T121:T125)</f>
        <v>0</v>
      </c>
      <c r="AR120" s="135" t="s">
        <v>133</v>
      </c>
      <c r="AT120" s="143" t="s">
        <v>71</v>
      </c>
      <c r="AU120" s="143" t="s">
        <v>80</v>
      </c>
      <c r="AY120" s="135" t="s">
        <v>124</v>
      </c>
      <c r="BK120" s="144">
        <f>SUM(BK121:BK125)</f>
        <v>0</v>
      </c>
    </row>
    <row r="121" spans="1:65" s="2" customFormat="1" ht="24.2" customHeight="1">
      <c r="A121" s="29"/>
      <c r="B121" s="147"/>
      <c r="C121" s="148" t="s">
        <v>148</v>
      </c>
      <c r="D121" s="148" t="s">
        <v>128</v>
      </c>
      <c r="E121" s="149" t="s">
        <v>337</v>
      </c>
      <c r="F121" s="150" t="s">
        <v>338</v>
      </c>
      <c r="G121" s="151" t="s">
        <v>213</v>
      </c>
      <c r="H121" s="152">
        <v>1</v>
      </c>
      <c r="I121" s="153"/>
      <c r="J121" s="154">
        <f>ROUND(I121*H121,2)</f>
        <v>0</v>
      </c>
      <c r="K121" s="155"/>
      <c r="L121" s="30"/>
      <c r="M121" s="156" t="s">
        <v>1</v>
      </c>
      <c r="N121" s="157" t="s">
        <v>38</v>
      </c>
      <c r="O121" s="58"/>
      <c r="P121" s="158">
        <f>O121*H121</f>
        <v>0</v>
      </c>
      <c r="Q121" s="158">
        <v>0</v>
      </c>
      <c r="R121" s="158">
        <f>Q121*H121</f>
        <v>0</v>
      </c>
      <c r="S121" s="158">
        <v>0</v>
      </c>
      <c r="T121" s="159">
        <f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60" t="s">
        <v>141</v>
      </c>
      <c r="AT121" s="160" t="s">
        <v>128</v>
      </c>
      <c r="AU121" s="160" t="s">
        <v>133</v>
      </c>
      <c r="AY121" s="14" t="s">
        <v>124</v>
      </c>
      <c r="BE121" s="161">
        <f>IF(N121="základná",J121,0)</f>
        <v>0</v>
      </c>
      <c r="BF121" s="161">
        <f>IF(N121="znížená",J121,0)</f>
        <v>0</v>
      </c>
      <c r="BG121" s="161">
        <f>IF(N121="zákl. prenesená",J121,0)</f>
        <v>0</v>
      </c>
      <c r="BH121" s="161">
        <f>IF(N121="zníž. prenesená",J121,0)</f>
        <v>0</v>
      </c>
      <c r="BI121" s="161">
        <f>IF(N121="nulová",J121,0)</f>
        <v>0</v>
      </c>
      <c r="BJ121" s="14" t="s">
        <v>133</v>
      </c>
      <c r="BK121" s="161">
        <f>ROUND(I121*H121,2)</f>
        <v>0</v>
      </c>
      <c r="BL121" s="14" t="s">
        <v>141</v>
      </c>
      <c r="BM121" s="160" t="s">
        <v>339</v>
      </c>
    </row>
    <row r="122" spans="1:65" s="2" customFormat="1" ht="37.9" customHeight="1">
      <c r="A122" s="29"/>
      <c r="B122" s="147"/>
      <c r="C122" s="162" t="s">
        <v>132</v>
      </c>
      <c r="D122" s="162" t="s">
        <v>143</v>
      </c>
      <c r="E122" s="163" t="s">
        <v>340</v>
      </c>
      <c r="F122" s="164" t="s">
        <v>341</v>
      </c>
      <c r="G122" s="165" t="s">
        <v>213</v>
      </c>
      <c r="H122" s="166">
        <v>1</v>
      </c>
      <c r="I122" s="167"/>
      <c r="J122" s="168">
        <f>ROUND(I122*H122,2)</f>
        <v>0</v>
      </c>
      <c r="K122" s="169"/>
      <c r="L122" s="170"/>
      <c r="M122" s="171" t="s">
        <v>1</v>
      </c>
      <c r="N122" s="172" t="s">
        <v>38</v>
      </c>
      <c r="O122" s="58"/>
      <c r="P122" s="158">
        <f>O122*H122</f>
        <v>0</v>
      </c>
      <c r="Q122" s="158">
        <v>8.0000000000000002E-3</v>
      </c>
      <c r="R122" s="158">
        <f>Q122*H122</f>
        <v>8.0000000000000002E-3</v>
      </c>
      <c r="S122" s="158">
        <v>0</v>
      </c>
      <c r="T122" s="159">
        <f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0" t="s">
        <v>146</v>
      </c>
      <c r="AT122" s="160" t="s">
        <v>143</v>
      </c>
      <c r="AU122" s="160" t="s">
        <v>133</v>
      </c>
      <c r="AY122" s="14" t="s">
        <v>124</v>
      </c>
      <c r="BE122" s="161">
        <f>IF(N122="základná",J122,0)</f>
        <v>0</v>
      </c>
      <c r="BF122" s="161">
        <f>IF(N122="znížená",J122,0)</f>
        <v>0</v>
      </c>
      <c r="BG122" s="161">
        <f>IF(N122="zákl. prenesená",J122,0)</f>
        <v>0</v>
      </c>
      <c r="BH122" s="161">
        <f>IF(N122="zníž. prenesená",J122,0)</f>
        <v>0</v>
      </c>
      <c r="BI122" s="161">
        <f>IF(N122="nulová",J122,0)</f>
        <v>0</v>
      </c>
      <c r="BJ122" s="14" t="s">
        <v>133</v>
      </c>
      <c r="BK122" s="161">
        <f>ROUND(I122*H122,2)</f>
        <v>0</v>
      </c>
      <c r="BL122" s="14" t="s">
        <v>141</v>
      </c>
      <c r="BM122" s="160" t="s">
        <v>342</v>
      </c>
    </row>
    <row r="123" spans="1:65" s="2" customFormat="1" ht="24.2" customHeight="1">
      <c r="A123" s="29"/>
      <c r="B123" s="147"/>
      <c r="C123" s="148" t="s">
        <v>80</v>
      </c>
      <c r="D123" s="148" t="s">
        <v>128</v>
      </c>
      <c r="E123" s="149" t="s">
        <v>343</v>
      </c>
      <c r="F123" s="150" t="s">
        <v>344</v>
      </c>
      <c r="G123" s="151" t="s">
        <v>213</v>
      </c>
      <c r="H123" s="152">
        <v>1</v>
      </c>
      <c r="I123" s="153"/>
      <c r="J123" s="154">
        <f>ROUND(I123*H123,2)</f>
        <v>0</v>
      </c>
      <c r="K123" s="155"/>
      <c r="L123" s="30"/>
      <c r="M123" s="156" t="s">
        <v>1</v>
      </c>
      <c r="N123" s="157" t="s">
        <v>38</v>
      </c>
      <c r="O123" s="58"/>
      <c r="P123" s="158">
        <f>O123*H123</f>
        <v>0</v>
      </c>
      <c r="Q123" s="158">
        <v>0</v>
      </c>
      <c r="R123" s="158">
        <f>Q123*H123</f>
        <v>0</v>
      </c>
      <c r="S123" s="158">
        <v>0</v>
      </c>
      <c r="T123" s="159">
        <f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0" t="s">
        <v>141</v>
      </c>
      <c r="AT123" s="160" t="s">
        <v>128</v>
      </c>
      <c r="AU123" s="160" t="s">
        <v>133</v>
      </c>
      <c r="AY123" s="14" t="s">
        <v>124</v>
      </c>
      <c r="BE123" s="161">
        <f>IF(N123="základná",J123,0)</f>
        <v>0</v>
      </c>
      <c r="BF123" s="161">
        <f>IF(N123="znížená",J123,0)</f>
        <v>0</v>
      </c>
      <c r="BG123" s="161">
        <f>IF(N123="zákl. prenesená",J123,0)</f>
        <v>0</v>
      </c>
      <c r="BH123" s="161">
        <f>IF(N123="zníž. prenesená",J123,0)</f>
        <v>0</v>
      </c>
      <c r="BI123" s="161">
        <f>IF(N123="nulová",J123,0)</f>
        <v>0</v>
      </c>
      <c r="BJ123" s="14" t="s">
        <v>133</v>
      </c>
      <c r="BK123" s="161">
        <f>ROUND(I123*H123,2)</f>
        <v>0</v>
      </c>
      <c r="BL123" s="14" t="s">
        <v>141</v>
      </c>
      <c r="BM123" s="160" t="s">
        <v>345</v>
      </c>
    </row>
    <row r="124" spans="1:65" s="2" customFormat="1" ht="33" customHeight="1">
      <c r="A124" s="29"/>
      <c r="B124" s="147"/>
      <c r="C124" s="162" t="s">
        <v>133</v>
      </c>
      <c r="D124" s="162" t="s">
        <v>143</v>
      </c>
      <c r="E124" s="163" t="s">
        <v>346</v>
      </c>
      <c r="F124" s="164" t="s">
        <v>347</v>
      </c>
      <c r="G124" s="165" t="s">
        <v>213</v>
      </c>
      <c r="H124" s="166">
        <v>1</v>
      </c>
      <c r="I124" s="167"/>
      <c r="J124" s="168">
        <f>ROUND(I124*H124,2)</f>
        <v>0</v>
      </c>
      <c r="K124" s="169"/>
      <c r="L124" s="170"/>
      <c r="M124" s="171" t="s">
        <v>1</v>
      </c>
      <c r="N124" s="172" t="s">
        <v>38</v>
      </c>
      <c r="O124" s="58"/>
      <c r="P124" s="158">
        <f>O124*H124</f>
        <v>0</v>
      </c>
      <c r="Q124" s="158">
        <v>0.01</v>
      </c>
      <c r="R124" s="158">
        <f>Q124*H124</f>
        <v>0.01</v>
      </c>
      <c r="S124" s="158">
        <v>0</v>
      </c>
      <c r="T124" s="159">
        <f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146</v>
      </c>
      <c r="AT124" s="160" t="s">
        <v>143</v>
      </c>
      <c r="AU124" s="160" t="s">
        <v>133</v>
      </c>
      <c r="AY124" s="14" t="s">
        <v>124</v>
      </c>
      <c r="BE124" s="161">
        <f>IF(N124="základná",J124,0)</f>
        <v>0</v>
      </c>
      <c r="BF124" s="161">
        <f>IF(N124="znížená",J124,0)</f>
        <v>0</v>
      </c>
      <c r="BG124" s="161">
        <f>IF(N124="zákl. prenesená",J124,0)</f>
        <v>0</v>
      </c>
      <c r="BH124" s="161">
        <f>IF(N124="zníž. prenesená",J124,0)</f>
        <v>0</v>
      </c>
      <c r="BI124" s="161">
        <f>IF(N124="nulová",J124,0)</f>
        <v>0</v>
      </c>
      <c r="BJ124" s="14" t="s">
        <v>133</v>
      </c>
      <c r="BK124" s="161">
        <f>ROUND(I124*H124,2)</f>
        <v>0</v>
      </c>
      <c r="BL124" s="14" t="s">
        <v>141</v>
      </c>
      <c r="BM124" s="160" t="s">
        <v>348</v>
      </c>
    </row>
    <row r="125" spans="1:65" s="2" customFormat="1" ht="24.2" customHeight="1">
      <c r="A125" s="29"/>
      <c r="B125" s="147"/>
      <c r="C125" s="148" t="s">
        <v>158</v>
      </c>
      <c r="D125" s="148" t="s">
        <v>128</v>
      </c>
      <c r="E125" s="149" t="s">
        <v>349</v>
      </c>
      <c r="F125" s="150" t="s">
        <v>350</v>
      </c>
      <c r="G125" s="151" t="s">
        <v>351</v>
      </c>
      <c r="H125" s="178"/>
      <c r="I125" s="153"/>
      <c r="J125" s="154">
        <f>ROUND(I125*H125,2)</f>
        <v>0</v>
      </c>
      <c r="K125" s="155"/>
      <c r="L125" s="30"/>
      <c r="M125" s="173" t="s">
        <v>1</v>
      </c>
      <c r="N125" s="174" t="s">
        <v>38</v>
      </c>
      <c r="O125" s="175"/>
      <c r="P125" s="176">
        <f>O125*H125</f>
        <v>0</v>
      </c>
      <c r="Q125" s="176">
        <v>0</v>
      </c>
      <c r="R125" s="176">
        <f>Q125*H125</f>
        <v>0</v>
      </c>
      <c r="S125" s="176">
        <v>0</v>
      </c>
      <c r="T125" s="177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141</v>
      </c>
      <c r="AT125" s="160" t="s">
        <v>128</v>
      </c>
      <c r="AU125" s="160" t="s">
        <v>133</v>
      </c>
      <c r="AY125" s="14" t="s">
        <v>124</v>
      </c>
      <c r="BE125" s="161">
        <f>IF(N125="základná",J125,0)</f>
        <v>0</v>
      </c>
      <c r="BF125" s="161">
        <f>IF(N125="znížená",J125,0)</f>
        <v>0</v>
      </c>
      <c r="BG125" s="161">
        <f>IF(N125="zákl. prenesená",J125,0)</f>
        <v>0</v>
      </c>
      <c r="BH125" s="161">
        <f>IF(N125="zníž. prenesená",J125,0)</f>
        <v>0</v>
      </c>
      <c r="BI125" s="161">
        <f>IF(N125="nulová",J125,0)</f>
        <v>0</v>
      </c>
      <c r="BJ125" s="14" t="s">
        <v>133</v>
      </c>
      <c r="BK125" s="161">
        <f>ROUND(I125*H125,2)</f>
        <v>0</v>
      </c>
      <c r="BL125" s="14" t="s">
        <v>141</v>
      </c>
      <c r="BM125" s="160" t="s">
        <v>352</v>
      </c>
    </row>
    <row r="126" spans="1:65" s="2" customFormat="1" ht="6.95" customHeight="1">
      <c r="A126" s="29"/>
      <c r="B126" s="47"/>
      <c r="C126" s="48"/>
      <c r="D126" s="48"/>
      <c r="E126" s="48"/>
      <c r="F126" s="48"/>
      <c r="G126" s="48"/>
      <c r="H126" s="48"/>
      <c r="I126" s="48"/>
      <c r="J126" s="48"/>
      <c r="K126" s="48"/>
      <c r="L126" s="30"/>
      <c r="M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</sheetData>
  <autoFilter ref="C117:K125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2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0" t="s">
        <v>5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14" t="s">
        <v>96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97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15</v>
      </c>
      <c r="L6" s="17"/>
    </row>
    <row r="7" spans="1:46" s="1" customFormat="1" ht="16.5" customHeight="1">
      <c r="B7" s="17"/>
      <c r="E7" s="221" t="str">
        <f>'Rekapitulácia stavby'!K6</f>
        <v>Rekonštrukcia hasičskej zbrojnice</v>
      </c>
      <c r="F7" s="222"/>
      <c r="G7" s="222"/>
      <c r="H7" s="222"/>
      <c r="L7" s="17"/>
    </row>
    <row r="8" spans="1:46" s="2" customFormat="1" ht="12" customHeight="1">
      <c r="A8" s="29"/>
      <c r="B8" s="30"/>
      <c r="C8" s="29"/>
      <c r="D8" s="24" t="s">
        <v>98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79" t="s">
        <v>353</v>
      </c>
      <c r="F9" s="223"/>
      <c r="G9" s="223"/>
      <c r="H9" s="223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17</v>
      </c>
      <c r="E11" s="29"/>
      <c r="F11" s="22" t="s">
        <v>1</v>
      </c>
      <c r="G11" s="29"/>
      <c r="H11" s="29"/>
      <c r="I11" s="24" t="s">
        <v>18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19</v>
      </c>
      <c r="E12" s="29"/>
      <c r="F12" s="22" t="s">
        <v>20</v>
      </c>
      <c r="G12" s="29"/>
      <c r="H12" s="29"/>
      <c r="I12" s="24" t="s">
        <v>21</v>
      </c>
      <c r="J12" s="55" t="str">
        <f>'Rekapitulácia stavby'!AN8</f>
        <v>28. 7. 2021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23</v>
      </c>
      <c r="E14" s="29"/>
      <c r="F14" s="29"/>
      <c r="G14" s="29"/>
      <c r="H14" s="29"/>
      <c r="I14" s="24" t="s">
        <v>24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25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26</v>
      </c>
      <c r="E17" s="29"/>
      <c r="F17" s="29"/>
      <c r="G17" s="29"/>
      <c r="H17" s="29"/>
      <c r="I17" s="24" t="s">
        <v>24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4" t="str">
        <f>'Rekapitulácia stavby'!E14</f>
        <v>Vyplň údaj</v>
      </c>
      <c r="F18" s="201"/>
      <c r="G18" s="201"/>
      <c r="H18" s="201"/>
      <c r="I18" s="24" t="s">
        <v>25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28</v>
      </c>
      <c r="E20" s="29"/>
      <c r="F20" s="29"/>
      <c r="G20" s="29"/>
      <c r="H20" s="29"/>
      <c r="I20" s="24" t="s">
        <v>24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25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24" t="s">
        <v>24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25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31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06" t="s">
        <v>1</v>
      </c>
      <c r="F27" s="206"/>
      <c r="G27" s="206"/>
      <c r="H27" s="206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32</v>
      </c>
      <c r="E30" s="29"/>
      <c r="F30" s="29"/>
      <c r="G30" s="29"/>
      <c r="H30" s="29"/>
      <c r="I30" s="29"/>
      <c r="J30" s="71">
        <f>ROUND(J119,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34</v>
      </c>
      <c r="G32" s="29"/>
      <c r="H32" s="29"/>
      <c r="I32" s="33" t="s">
        <v>33</v>
      </c>
      <c r="J32" s="33" t="s">
        <v>35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36</v>
      </c>
      <c r="E33" s="35" t="s">
        <v>37</v>
      </c>
      <c r="F33" s="99">
        <f>ROUND((SUM(BE119:BE125)),  2)</f>
        <v>0</v>
      </c>
      <c r="G33" s="100"/>
      <c r="H33" s="100"/>
      <c r="I33" s="101">
        <v>0.2</v>
      </c>
      <c r="J33" s="99">
        <f>ROUND(((SUM(BE119:BE125))*I33),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38</v>
      </c>
      <c r="F34" s="99">
        <f>ROUND((SUM(BF119:BF125)),  2)</f>
        <v>0</v>
      </c>
      <c r="G34" s="100"/>
      <c r="H34" s="100"/>
      <c r="I34" s="101">
        <v>0.2</v>
      </c>
      <c r="J34" s="99">
        <f>ROUND(((SUM(BF119:BF125))*I34),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39</v>
      </c>
      <c r="F35" s="102">
        <f>ROUND((SUM(BG119:BG125)),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40</v>
      </c>
      <c r="F36" s="102">
        <f>ROUND((SUM(BH119:BH125)),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41</v>
      </c>
      <c r="F37" s="99">
        <f>ROUND((SUM(BI119:BI125)),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42</v>
      </c>
      <c r="E39" s="60"/>
      <c r="F39" s="60"/>
      <c r="G39" s="106" t="s">
        <v>43</v>
      </c>
      <c r="H39" s="107" t="s">
        <v>44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44"/>
      <c r="J50" s="44"/>
      <c r="K50" s="44"/>
      <c r="L50" s="42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5" t="s">
        <v>47</v>
      </c>
      <c r="E61" s="32"/>
      <c r="F61" s="110" t="s">
        <v>48</v>
      </c>
      <c r="G61" s="45" t="s">
        <v>47</v>
      </c>
      <c r="H61" s="32"/>
      <c r="I61" s="32"/>
      <c r="J61" s="111" t="s">
        <v>48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3" t="s">
        <v>49</v>
      </c>
      <c r="E65" s="46"/>
      <c r="F65" s="46"/>
      <c r="G65" s="43" t="s">
        <v>50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5" t="s">
        <v>47</v>
      </c>
      <c r="E76" s="32"/>
      <c r="F76" s="110" t="s">
        <v>48</v>
      </c>
      <c r="G76" s="45" t="s">
        <v>47</v>
      </c>
      <c r="H76" s="32"/>
      <c r="I76" s="32"/>
      <c r="J76" s="111" t="s">
        <v>48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100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customHeight="1">
      <c r="A85" s="29"/>
      <c r="B85" s="30"/>
      <c r="C85" s="29"/>
      <c r="D85" s="29"/>
      <c r="E85" s="221" t="str">
        <f>E7</f>
        <v>Rekonštrukcia hasičskej zbrojnice</v>
      </c>
      <c r="F85" s="222"/>
      <c r="G85" s="222"/>
      <c r="H85" s="222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98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179" t="str">
        <f>E9</f>
        <v>06 - Maľovanie</v>
      </c>
      <c r="F87" s="223"/>
      <c r="G87" s="223"/>
      <c r="H87" s="223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19</v>
      </c>
      <c r="D89" s="29"/>
      <c r="E89" s="29"/>
      <c r="F89" s="22" t="str">
        <f>F12</f>
        <v xml:space="preserve"> </v>
      </c>
      <c r="G89" s="29"/>
      <c r="H89" s="29"/>
      <c r="I89" s="24" t="s">
        <v>21</v>
      </c>
      <c r="J89" s="55" t="str">
        <f>IF(J12="","",J12)</f>
        <v>28. 7. 2021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customHeight="1">
      <c r="A91" s="29"/>
      <c r="B91" s="30"/>
      <c r="C91" s="24" t="s">
        <v>23</v>
      </c>
      <c r="D91" s="29"/>
      <c r="E91" s="29"/>
      <c r="F91" s="22" t="str">
        <f>E15</f>
        <v xml:space="preserve"> </v>
      </c>
      <c r="G91" s="29"/>
      <c r="H91" s="29"/>
      <c r="I91" s="24" t="s">
        <v>28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26</v>
      </c>
      <c r="D92" s="29"/>
      <c r="E92" s="29"/>
      <c r="F92" s="22" t="str">
        <f>IF(E18="","",E18)</f>
        <v>Vyplň údaj</v>
      </c>
      <c r="G92" s="29"/>
      <c r="H92" s="29"/>
      <c r="I92" s="24" t="s">
        <v>30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2" t="s">
        <v>101</v>
      </c>
      <c r="D94" s="104"/>
      <c r="E94" s="104"/>
      <c r="F94" s="104"/>
      <c r="G94" s="104"/>
      <c r="H94" s="104"/>
      <c r="I94" s="104"/>
      <c r="J94" s="113" t="s">
        <v>102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4" t="s">
        <v>103</v>
      </c>
      <c r="D96" s="29"/>
      <c r="E96" s="29"/>
      <c r="F96" s="29"/>
      <c r="G96" s="29"/>
      <c r="H96" s="29"/>
      <c r="I96" s="29"/>
      <c r="J96" s="71">
        <f>J119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104</v>
      </c>
    </row>
    <row r="97" spans="1:31" s="9" customFormat="1" ht="24.95" customHeight="1">
      <c r="B97" s="115"/>
      <c r="D97" s="116" t="s">
        <v>107</v>
      </c>
      <c r="E97" s="117"/>
      <c r="F97" s="117"/>
      <c r="G97" s="117"/>
      <c r="H97" s="117"/>
      <c r="I97" s="117"/>
      <c r="J97" s="118">
        <f>J120</f>
        <v>0</v>
      </c>
      <c r="L97" s="115"/>
    </row>
    <row r="98" spans="1:31" s="10" customFormat="1" ht="19.899999999999999" customHeight="1">
      <c r="B98" s="119"/>
      <c r="D98" s="120" t="s">
        <v>321</v>
      </c>
      <c r="E98" s="121"/>
      <c r="F98" s="121"/>
      <c r="G98" s="121"/>
      <c r="H98" s="121"/>
      <c r="I98" s="121"/>
      <c r="J98" s="122">
        <f>J121</f>
        <v>0</v>
      </c>
      <c r="L98" s="119"/>
    </row>
    <row r="99" spans="1:31" s="10" customFormat="1" ht="19.899999999999999" customHeight="1">
      <c r="B99" s="119"/>
      <c r="D99" s="120" t="s">
        <v>354</v>
      </c>
      <c r="E99" s="121"/>
      <c r="F99" s="121"/>
      <c r="G99" s="121"/>
      <c r="H99" s="121"/>
      <c r="I99" s="121"/>
      <c r="J99" s="122">
        <f>J123</f>
        <v>0</v>
      </c>
      <c r="L99" s="119"/>
    </row>
    <row r="100" spans="1:31" s="2" customFormat="1" ht="21.75" customHeight="1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31" s="2" customFormat="1" ht="6.95" customHeight="1">
      <c r="A101" s="29"/>
      <c r="B101" s="47"/>
      <c r="C101" s="48"/>
      <c r="D101" s="48"/>
      <c r="E101" s="48"/>
      <c r="F101" s="48"/>
      <c r="G101" s="48"/>
      <c r="H101" s="48"/>
      <c r="I101" s="48"/>
      <c r="J101" s="48"/>
      <c r="K101" s="48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5" spans="1:31" s="2" customFormat="1" ht="6.95" customHeight="1">
      <c r="A105" s="29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24.95" customHeight="1">
      <c r="A106" s="29"/>
      <c r="B106" s="30"/>
      <c r="C106" s="18" t="s">
        <v>110</v>
      </c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>
      <c r="A108" s="29"/>
      <c r="B108" s="30"/>
      <c r="C108" s="24" t="s">
        <v>15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6.5" customHeight="1">
      <c r="A109" s="29"/>
      <c r="B109" s="30"/>
      <c r="C109" s="29"/>
      <c r="D109" s="29"/>
      <c r="E109" s="221" t="str">
        <f>E7</f>
        <v>Rekonštrukcia hasičskej zbrojnice</v>
      </c>
      <c r="F109" s="222"/>
      <c r="G109" s="222"/>
      <c r="H109" s="222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98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179" t="str">
        <f>E9</f>
        <v>06 - Maľovanie</v>
      </c>
      <c r="F111" s="223"/>
      <c r="G111" s="223"/>
      <c r="H111" s="223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19</v>
      </c>
      <c r="D113" s="29"/>
      <c r="E113" s="29"/>
      <c r="F113" s="22" t="str">
        <f>F12</f>
        <v xml:space="preserve"> </v>
      </c>
      <c r="G113" s="29"/>
      <c r="H113" s="29"/>
      <c r="I113" s="24" t="s">
        <v>21</v>
      </c>
      <c r="J113" s="55" t="str">
        <f>IF(J12="","",J12)</f>
        <v>28. 7. 2021</v>
      </c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>
      <c r="A115" s="29"/>
      <c r="B115" s="30"/>
      <c r="C115" s="24" t="s">
        <v>23</v>
      </c>
      <c r="D115" s="29"/>
      <c r="E115" s="29"/>
      <c r="F115" s="22" t="str">
        <f>E15</f>
        <v xml:space="preserve"> </v>
      </c>
      <c r="G115" s="29"/>
      <c r="H115" s="29"/>
      <c r="I115" s="24" t="s">
        <v>28</v>
      </c>
      <c r="J115" s="27" t="str">
        <f>E21</f>
        <v xml:space="preserve"> 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26</v>
      </c>
      <c r="D116" s="29"/>
      <c r="E116" s="29"/>
      <c r="F116" s="22" t="str">
        <f>IF(E18="","",E18)</f>
        <v>Vyplň údaj</v>
      </c>
      <c r="G116" s="29"/>
      <c r="H116" s="29"/>
      <c r="I116" s="24" t="s">
        <v>30</v>
      </c>
      <c r="J116" s="27" t="str">
        <f>E24</f>
        <v xml:space="preserve"> 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0.3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11" customFormat="1" ht="29.25" customHeight="1">
      <c r="A118" s="123"/>
      <c r="B118" s="124"/>
      <c r="C118" s="125" t="s">
        <v>111</v>
      </c>
      <c r="D118" s="126" t="s">
        <v>57</v>
      </c>
      <c r="E118" s="126" t="s">
        <v>53</v>
      </c>
      <c r="F118" s="126" t="s">
        <v>54</v>
      </c>
      <c r="G118" s="126" t="s">
        <v>112</v>
      </c>
      <c r="H118" s="126" t="s">
        <v>113</v>
      </c>
      <c r="I118" s="126" t="s">
        <v>114</v>
      </c>
      <c r="J118" s="127" t="s">
        <v>102</v>
      </c>
      <c r="K118" s="128" t="s">
        <v>115</v>
      </c>
      <c r="L118" s="129"/>
      <c r="M118" s="62" t="s">
        <v>1</v>
      </c>
      <c r="N118" s="63" t="s">
        <v>36</v>
      </c>
      <c r="O118" s="63" t="s">
        <v>116</v>
      </c>
      <c r="P118" s="63" t="s">
        <v>117</v>
      </c>
      <c r="Q118" s="63" t="s">
        <v>118</v>
      </c>
      <c r="R118" s="63" t="s">
        <v>119</v>
      </c>
      <c r="S118" s="63" t="s">
        <v>120</v>
      </c>
      <c r="T118" s="64" t="s">
        <v>121</v>
      </c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</row>
    <row r="119" spans="1:65" s="2" customFormat="1" ht="22.9" customHeight="1">
      <c r="A119" s="29"/>
      <c r="B119" s="30"/>
      <c r="C119" s="69" t="s">
        <v>103</v>
      </c>
      <c r="D119" s="29"/>
      <c r="E119" s="29"/>
      <c r="F119" s="29"/>
      <c r="G119" s="29"/>
      <c r="H119" s="29"/>
      <c r="I119" s="29"/>
      <c r="J119" s="130">
        <f>BK119</f>
        <v>0</v>
      </c>
      <c r="K119" s="29"/>
      <c r="L119" s="30"/>
      <c r="M119" s="65"/>
      <c r="N119" s="56"/>
      <c r="O119" s="66"/>
      <c r="P119" s="131">
        <f>P120</f>
        <v>0</v>
      </c>
      <c r="Q119" s="66"/>
      <c r="R119" s="131">
        <f>R120</f>
        <v>7.30378E-2</v>
      </c>
      <c r="S119" s="66"/>
      <c r="T119" s="132">
        <f>T120</f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T119" s="14" t="s">
        <v>71</v>
      </c>
      <c r="AU119" s="14" t="s">
        <v>104</v>
      </c>
      <c r="BK119" s="133">
        <f>BK120</f>
        <v>0</v>
      </c>
    </row>
    <row r="120" spans="1:65" s="12" customFormat="1" ht="25.9" customHeight="1">
      <c r="B120" s="134"/>
      <c r="D120" s="135" t="s">
        <v>71</v>
      </c>
      <c r="E120" s="136" t="s">
        <v>135</v>
      </c>
      <c r="F120" s="136" t="s">
        <v>136</v>
      </c>
      <c r="I120" s="137"/>
      <c r="J120" s="138">
        <f>BK120</f>
        <v>0</v>
      </c>
      <c r="L120" s="134"/>
      <c r="M120" s="139"/>
      <c r="N120" s="140"/>
      <c r="O120" s="140"/>
      <c r="P120" s="141">
        <f>P121+P123</f>
        <v>0</v>
      </c>
      <c r="Q120" s="140"/>
      <c r="R120" s="141">
        <f>R121+R123</f>
        <v>7.30378E-2</v>
      </c>
      <c r="S120" s="140"/>
      <c r="T120" s="142">
        <f>T121+T123</f>
        <v>0</v>
      </c>
      <c r="AR120" s="135" t="s">
        <v>133</v>
      </c>
      <c r="AT120" s="143" t="s">
        <v>71</v>
      </c>
      <c r="AU120" s="143" t="s">
        <v>72</v>
      </c>
      <c r="AY120" s="135" t="s">
        <v>124</v>
      </c>
      <c r="BK120" s="144">
        <f>BK121+BK123</f>
        <v>0</v>
      </c>
    </row>
    <row r="121" spans="1:65" s="12" customFormat="1" ht="22.9" customHeight="1">
      <c r="B121" s="134"/>
      <c r="D121" s="135" t="s">
        <v>71</v>
      </c>
      <c r="E121" s="145" t="s">
        <v>322</v>
      </c>
      <c r="F121" s="145" t="s">
        <v>323</v>
      </c>
      <c r="I121" s="137"/>
      <c r="J121" s="146">
        <f>BK121</f>
        <v>0</v>
      </c>
      <c r="L121" s="134"/>
      <c r="M121" s="139"/>
      <c r="N121" s="140"/>
      <c r="O121" s="140"/>
      <c r="P121" s="141">
        <f>P122</f>
        <v>0</v>
      </c>
      <c r="Q121" s="140"/>
      <c r="R121" s="141">
        <f>R122</f>
        <v>0</v>
      </c>
      <c r="S121" s="140"/>
      <c r="T121" s="142">
        <f>T122</f>
        <v>0</v>
      </c>
      <c r="AR121" s="135" t="s">
        <v>133</v>
      </c>
      <c r="AT121" s="143" t="s">
        <v>71</v>
      </c>
      <c r="AU121" s="143" t="s">
        <v>80</v>
      </c>
      <c r="AY121" s="135" t="s">
        <v>124</v>
      </c>
      <c r="BK121" s="144">
        <f>BK122</f>
        <v>0</v>
      </c>
    </row>
    <row r="122" spans="1:65" s="2" customFormat="1" ht="24.2" customHeight="1">
      <c r="A122" s="29"/>
      <c r="B122" s="147"/>
      <c r="C122" s="148" t="s">
        <v>80</v>
      </c>
      <c r="D122" s="148" t="s">
        <v>128</v>
      </c>
      <c r="E122" s="149" t="s">
        <v>355</v>
      </c>
      <c r="F122" s="150" t="s">
        <v>356</v>
      </c>
      <c r="G122" s="151" t="s">
        <v>131</v>
      </c>
      <c r="H122" s="152">
        <v>114.105</v>
      </c>
      <c r="I122" s="153"/>
      <c r="J122" s="154">
        <f>ROUND(I122*H122,2)</f>
        <v>0</v>
      </c>
      <c r="K122" s="155"/>
      <c r="L122" s="30"/>
      <c r="M122" s="156" t="s">
        <v>1</v>
      </c>
      <c r="N122" s="157" t="s">
        <v>38</v>
      </c>
      <c r="O122" s="58"/>
      <c r="P122" s="158">
        <f>O122*H122</f>
        <v>0</v>
      </c>
      <c r="Q122" s="158">
        <v>0</v>
      </c>
      <c r="R122" s="158">
        <f>Q122*H122</f>
        <v>0</v>
      </c>
      <c r="S122" s="158">
        <v>0</v>
      </c>
      <c r="T122" s="159">
        <f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0" t="s">
        <v>141</v>
      </c>
      <c r="AT122" s="160" t="s">
        <v>128</v>
      </c>
      <c r="AU122" s="160" t="s">
        <v>133</v>
      </c>
      <c r="AY122" s="14" t="s">
        <v>124</v>
      </c>
      <c r="BE122" s="161">
        <f>IF(N122="základná",J122,0)</f>
        <v>0</v>
      </c>
      <c r="BF122" s="161">
        <f>IF(N122="znížená",J122,0)</f>
        <v>0</v>
      </c>
      <c r="BG122" s="161">
        <f>IF(N122="zákl. prenesená",J122,0)</f>
        <v>0</v>
      </c>
      <c r="BH122" s="161">
        <f>IF(N122="zníž. prenesená",J122,0)</f>
        <v>0</v>
      </c>
      <c r="BI122" s="161">
        <f>IF(N122="nulová",J122,0)</f>
        <v>0</v>
      </c>
      <c r="BJ122" s="14" t="s">
        <v>133</v>
      </c>
      <c r="BK122" s="161">
        <f>ROUND(I122*H122,2)</f>
        <v>0</v>
      </c>
      <c r="BL122" s="14" t="s">
        <v>141</v>
      </c>
      <c r="BM122" s="160" t="s">
        <v>357</v>
      </c>
    </row>
    <row r="123" spans="1:65" s="12" customFormat="1" ht="22.9" customHeight="1">
      <c r="B123" s="134"/>
      <c r="D123" s="135" t="s">
        <v>71</v>
      </c>
      <c r="E123" s="145" t="s">
        <v>358</v>
      </c>
      <c r="F123" s="145" t="s">
        <v>359</v>
      </c>
      <c r="I123" s="137"/>
      <c r="J123" s="146">
        <f>BK123</f>
        <v>0</v>
      </c>
      <c r="L123" s="134"/>
      <c r="M123" s="139"/>
      <c r="N123" s="140"/>
      <c r="O123" s="140"/>
      <c r="P123" s="141">
        <f>SUM(P124:P125)</f>
        <v>0</v>
      </c>
      <c r="Q123" s="140"/>
      <c r="R123" s="141">
        <f>SUM(R124:R125)</f>
        <v>7.30378E-2</v>
      </c>
      <c r="S123" s="140"/>
      <c r="T123" s="142">
        <f>SUM(T124:T125)</f>
        <v>0</v>
      </c>
      <c r="AR123" s="135" t="s">
        <v>133</v>
      </c>
      <c r="AT123" s="143" t="s">
        <v>71</v>
      </c>
      <c r="AU123" s="143" t="s">
        <v>80</v>
      </c>
      <c r="AY123" s="135" t="s">
        <v>124</v>
      </c>
      <c r="BK123" s="144">
        <f>SUM(BK124:BK125)</f>
        <v>0</v>
      </c>
    </row>
    <row r="124" spans="1:65" s="2" customFormat="1" ht="33" customHeight="1">
      <c r="A124" s="29"/>
      <c r="B124" s="147"/>
      <c r="C124" s="148" t="s">
        <v>133</v>
      </c>
      <c r="D124" s="148" t="s">
        <v>128</v>
      </c>
      <c r="E124" s="149" t="s">
        <v>360</v>
      </c>
      <c r="F124" s="150" t="s">
        <v>361</v>
      </c>
      <c r="G124" s="151" t="s">
        <v>131</v>
      </c>
      <c r="H124" s="152">
        <v>165.995</v>
      </c>
      <c r="I124" s="153"/>
      <c r="J124" s="154">
        <f>ROUND(I124*H124,2)</f>
        <v>0</v>
      </c>
      <c r="K124" s="155"/>
      <c r="L124" s="30"/>
      <c r="M124" s="156" t="s">
        <v>1</v>
      </c>
      <c r="N124" s="157" t="s">
        <v>38</v>
      </c>
      <c r="O124" s="58"/>
      <c r="P124" s="158">
        <f>O124*H124</f>
        <v>0</v>
      </c>
      <c r="Q124" s="158">
        <v>2.2000000000000001E-4</v>
      </c>
      <c r="R124" s="158">
        <f>Q124*H124</f>
        <v>3.65189E-2</v>
      </c>
      <c r="S124" s="158">
        <v>0</v>
      </c>
      <c r="T124" s="159">
        <f>S124*H124</f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0" t="s">
        <v>141</v>
      </c>
      <c r="AT124" s="160" t="s">
        <v>128</v>
      </c>
      <c r="AU124" s="160" t="s">
        <v>133</v>
      </c>
      <c r="AY124" s="14" t="s">
        <v>124</v>
      </c>
      <c r="BE124" s="161">
        <f>IF(N124="základná",J124,0)</f>
        <v>0</v>
      </c>
      <c r="BF124" s="161">
        <f>IF(N124="znížená",J124,0)</f>
        <v>0</v>
      </c>
      <c r="BG124" s="161">
        <f>IF(N124="zákl. prenesená",J124,0)</f>
        <v>0</v>
      </c>
      <c r="BH124" s="161">
        <f>IF(N124="zníž. prenesená",J124,0)</f>
        <v>0</v>
      </c>
      <c r="BI124" s="161">
        <f>IF(N124="nulová",J124,0)</f>
        <v>0</v>
      </c>
      <c r="BJ124" s="14" t="s">
        <v>133</v>
      </c>
      <c r="BK124" s="161">
        <f>ROUND(I124*H124,2)</f>
        <v>0</v>
      </c>
      <c r="BL124" s="14" t="s">
        <v>141</v>
      </c>
      <c r="BM124" s="160" t="s">
        <v>362</v>
      </c>
    </row>
    <row r="125" spans="1:65" s="2" customFormat="1" ht="33" customHeight="1">
      <c r="A125" s="29"/>
      <c r="B125" s="147"/>
      <c r="C125" s="148" t="s">
        <v>148</v>
      </c>
      <c r="D125" s="148" t="s">
        <v>128</v>
      </c>
      <c r="E125" s="149" t="s">
        <v>363</v>
      </c>
      <c r="F125" s="150" t="s">
        <v>364</v>
      </c>
      <c r="G125" s="151" t="s">
        <v>131</v>
      </c>
      <c r="H125" s="152">
        <v>165.995</v>
      </c>
      <c r="I125" s="153"/>
      <c r="J125" s="154">
        <f>ROUND(I125*H125,2)</f>
        <v>0</v>
      </c>
      <c r="K125" s="155"/>
      <c r="L125" s="30"/>
      <c r="M125" s="173" t="s">
        <v>1</v>
      </c>
      <c r="N125" s="174" t="s">
        <v>38</v>
      </c>
      <c r="O125" s="175"/>
      <c r="P125" s="176">
        <f>O125*H125</f>
        <v>0</v>
      </c>
      <c r="Q125" s="176">
        <v>2.2000000000000001E-4</v>
      </c>
      <c r="R125" s="176">
        <f>Q125*H125</f>
        <v>3.65189E-2</v>
      </c>
      <c r="S125" s="176">
        <v>0</v>
      </c>
      <c r="T125" s="177">
        <f>S125*H125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0" t="s">
        <v>141</v>
      </c>
      <c r="AT125" s="160" t="s">
        <v>128</v>
      </c>
      <c r="AU125" s="160" t="s">
        <v>133</v>
      </c>
      <c r="AY125" s="14" t="s">
        <v>124</v>
      </c>
      <c r="BE125" s="161">
        <f>IF(N125="základná",J125,0)</f>
        <v>0</v>
      </c>
      <c r="BF125" s="161">
        <f>IF(N125="znížená",J125,0)</f>
        <v>0</v>
      </c>
      <c r="BG125" s="161">
        <f>IF(N125="zákl. prenesená",J125,0)</f>
        <v>0</v>
      </c>
      <c r="BH125" s="161">
        <f>IF(N125="zníž. prenesená",J125,0)</f>
        <v>0</v>
      </c>
      <c r="BI125" s="161">
        <f>IF(N125="nulová",J125,0)</f>
        <v>0</v>
      </c>
      <c r="BJ125" s="14" t="s">
        <v>133</v>
      </c>
      <c r="BK125" s="161">
        <f>ROUND(I125*H125,2)</f>
        <v>0</v>
      </c>
      <c r="BL125" s="14" t="s">
        <v>141</v>
      </c>
      <c r="BM125" s="160" t="s">
        <v>365</v>
      </c>
    </row>
    <row r="126" spans="1:65" s="2" customFormat="1" ht="6.95" customHeight="1">
      <c r="A126" s="29"/>
      <c r="B126" s="47"/>
      <c r="C126" s="48"/>
      <c r="D126" s="48"/>
      <c r="E126" s="48"/>
      <c r="F126" s="48"/>
      <c r="G126" s="48"/>
      <c r="H126" s="48"/>
      <c r="I126" s="48"/>
      <c r="J126" s="48"/>
      <c r="K126" s="48"/>
      <c r="L126" s="30"/>
      <c r="M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</sheetData>
  <autoFilter ref="C118:K125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01 - Zateplenie stropu</vt:lpstr>
      <vt:lpstr>02 - Oprava fasády</vt:lpstr>
      <vt:lpstr>03 - Výmena okien a dverí</vt:lpstr>
      <vt:lpstr>04 - Náter strechy</vt:lpstr>
      <vt:lpstr>05 - vykurovanie</vt:lpstr>
      <vt:lpstr>06 - Maľovanie</vt:lpstr>
      <vt:lpstr>'01 - Zateplenie stropu'!Názvy_tlače</vt:lpstr>
      <vt:lpstr>'02 - Oprava fasády'!Názvy_tlače</vt:lpstr>
      <vt:lpstr>'03 - Výmena okien a dverí'!Názvy_tlače</vt:lpstr>
      <vt:lpstr>'04 - Náter strechy'!Názvy_tlače</vt:lpstr>
      <vt:lpstr>'05 - vykurovanie'!Názvy_tlače</vt:lpstr>
      <vt:lpstr>'06 - Maľovanie'!Názvy_tlače</vt:lpstr>
      <vt:lpstr>'Rekapitulácia stavby'!Názvy_tlače</vt:lpstr>
      <vt:lpstr>'01 - Zateplenie stropu'!Oblasť_tlače</vt:lpstr>
      <vt:lpstr>'02 - Oprava fasády'!Oblasť_tlače</vt:lpstr>
      <vt:lpstr>'03 - Výmena okien a dverí'!Oblasť_tlače</vt:lpstr>
      <vt:lpstr>'04 - Náter strechy'!Oblasť_tlače</vt:lpstr>
      <vt:lpstr>'05 - vykurovanie'!Oblasť_tlače</vt:lpstr>
      <vt:lpstr>'06 - Maľovanie'!Oblasť_tlače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Starosta</cp:lastModifiedBy>
  <dcterms:created xsi:type="dcterms:W3CDTF">2021-08-13T11:25:27Z</dcterms:created>
  <dcterms:modified xsi:type="dcterms:W3CDTF">2021-08-16T07:12:25Z</dcterms:modified>
</cp:coreProperties>
</file>