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tabRatio="796" activeTab="3"/>
  </bookViews>
  <sheets>
    <sheet name="Rekapitulacia" sheetId="1" r:id="rId1"/>
    <sheet name="1_UK_Kotolna" sheetId="2" r:id="rId2"/>
    <sheet name="2_Plyn" sheetId="3" r:id="rId3"/>
    <sheet name="3_ELI" sheetId="4" r:id="rId4"/>
    <sheet name="4_Stavebne upravy" sheetId="5" r:id="rId5"/>
  </sheets>
  <definedNames>
    <definedName name="_xlnm._FilterDatabase" hidden="1">#N/A</definedName>
    <definedName name="_Regression_Int" localSheetId="1" hidden="1">1</definedName>
    <definedName name="fakt1R">#N/A</definedName>
    <definedName name="_xlnm.Print_Area" localSheetId="3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<sst xmlns="http://schemas.openxmlformats.org/spreadsheetml/2006/main" count="1191" uniqueCount="697">
  <si>
    <t>Spolu :</t>
  </si>
  <si>
    <t>m</t>
  </si>
  <si>
    <t>%</t>
  </si>
  <si>
    <t>ks</t>
  </si>
  <si>
    <t>S P O L U  :</t>
  </si>
  <si>
    <t xml:space="preserve">H  Z  S  </t>
  </si>
  <si>
    <t>hod</t>
  </si>
  <si>
    <t>DN 25</t>
  </si>
  <si>
    <t>C E L K O M  :</t>
  </si>
  <si>
    <t>kg</t>
  </si>
  <si>
    <t>A 03 - R O Z V O D   P O T R U B I A</t>
  </si>
  <si>
    <t>A 04 - A R M A T U R Y</t>
  </si>
  <si>
    <t>N A T E R Y</t>
  </si>
  <si>
    <t>U L O Z E N I E   A   D O P L N K O V E</t>
  </si>
  <si>
    <t>K O N S T R U K C I E</t>
  </si>
  <si>
    <t>P  S  V    C E L K O M  :</t>
  </si>
  <si>
    <t>Pravidla S</t>
  </si>
  <si>
    <t>Vykurovacia skuska</t>
  </si>
  <si>
    <t xml:space="preserve">      PC</t>
  </si>
  <si>
    <t>Presun hmot v obj. vyske do 6 m</t>
  </si>
  <si>
    <t>A 03 - P O T R U B I E</t>
  </si>
  <si>
    <t>Potrubie z trubiek zavitovych, ocel.</t>
  </si>
  <si>
    <t>beznych v kotolniach a strojovniach</t>
  </si>
  <si>
    <t>Tlak. skusky potr. z trubiek zavitovych</t>
  </si>
  <si>
    <t>do DN 40</t>
  </si>
  <si>
    <t>Montaz zavitovych armatur</t>
  </si>
  <si>
    <t>G 1/2"</t>
  </si>
  <si>
    <t>Spolu:</t>
  </si>
  <si>
    <t>na vzduchu schnuce</t>
  </si>
  <si>
    <t>Natery kovovych potrubi synteticke</t>
  </si>
  <si>
    <t>dvojnasobne so zakladnym naterom do DN 50</t>
  </si>
  <si>
    <t>ULOZENIE A DOPLNK. KONSTRUKCIE</t>
  </si>
  <si>
    <t>Ulozenie normalizovane</t>
  </si>
  <si>
    <t>Montaz staveb. doplnk. konstrukcii</t>
  </si>
  <si>
    <t>STN 42 5710.0, ak. mat. 11353.0</t>
  </si>
  <si>
    <t>PREHĽAD NÁKLADOV STAVEBNÉHO OBJEKTU</t>
  </si>
  <si>
    <t>ZÁKAZKA :</t>
  </si>
  <si>
    <t>JKSO :</t>
  </si>
  <si>
    <t>Inv. :</t>
  </si>
  <si>
    <t>Dod.:</t>
  </si>
  <si>
    <t>IČO investora:</t>
  </si>
  <si>
    <t>Zák.čís.:</t>
  </si>
  <si>
    <t>Registrač.číslo zák :</t>
  </si>
  <si>
    <t>Počet strán :</t>
  </si>
  <si>
    <t>1.</t>
  </si>
  <si>
    <t>3.</t>
  </si>
  <si>
    <t>4.</t>
  </si>
  <si>
    <t>Za dodávateľa :</t>
  </si>
  <si>
    <t xml:space="preserve">DPH </t>
  </si>
  <si>
    <t>Ostatné :</t>
  </si>
  <si>
    <t>Vypracoval :</t>
  </si>
  <si>
    <t>Za odberateľa :</t>
  </si>
  <si>
    <t>Kontroloval :</t>
  </si>
  <si>
    <t>Dátum :</t>
  </si>
  <si>
    <t>Cenník.pol.</t>
  </si>
  <si>
    <t>Názov</t>
  </si>
  <si>
    <t>MJ</t>
  </si>
  <si>
    <t>Množstvo</t>
  </si>
  <si>
    <t>Jedn.cena</t>
  </si>
  <si>
    <t>Dodávka</t>
  </si>
  <si>
    <t>Montáž</t>
  </si>
  <si>
    <t>Por.č.</t>
  </si>
  <si>
    <t>DN 15</t>
  </si>
  <si>
    <t>DN 40</t>
  </si>
  <si>
    <t>R  E  K  A  P  I  T  U  L  A  C  I  A    N  Á  K  L  A  D  O  V</t>
  </si>
  <si>
    <t>A 01 - K O T O L Ň A</t>
  </si>
  <si>
    <t>A 02 - S T R O J O V Ň A</t>
  </si>
  <si>
    <t>A 01 - K O T O L N A</t>
  </si>
  <si>
    <t xml:space="preserve">A 02 - S T R O J O V N A </t>
  </si>
  <si>
    <t>G 1"</t>
  </si>
  <si>
    <t>s 2 zavitami</t>
  </si>
  <si>
    <t>Kohut plniaci a vypustaci</t>
  </si>
  <si>
    <t>STN 13 7061, PN 1,0/100 st.C</t>
  </si>
  <si>
    <t>Teplomer technický DTR</t>
  </si>
  <si>
    <t xml:space="preserve">Tlakomer deformačný </t>
  </si>
  <si>
    <t>Orientačné štítky do kotolne</t>
  </si>
  <si>
    <t>do DN 50</t>
  </si>
  <si>
    <t>PC</t>
  </si>
  <si>
    <t>T E P E L N E   I Z O L A C I E</t>
  </si>
  <si>
    <t>Tepelna izolacia potrubia izolačná skruž</t>
  </si>
  <si>
    <t>MTZ tepelnej izolácie</t>
  </si>
  <si>
    <t>do potr TUBOLIT DG pre ÚK</t>
  </si>
  <si>
    <t>Natery kovovych staveb. doplnkovych</t>
  </si>
  <si>
    <t xml:space="preserve">konstrukcii synteticke, </t>
  </si>
  <si>
    <t>dvojnasobne</t>
  </si>
  <si>
    <t>m2</t>
  </si>
  <si>
    <t>zakladny</t>
  </si>
  <si>
    <t>T E P E L N É   I Z O L Á C I E</t>
  </si>
  <si>
    <t>Guľový uzáver závitový, HERZ s pákovým ovládačom</t>
  </si>
  <si>
    <t>Filter , HERZ</t>
  </si>
  <si>
    <t>Flexvent Super 1/2"</t>
  </si>
  <si>
    <t xml:space="preserve">Plavákový odvzdušňovač  Flamco </t>
  </si>
  <si>
    <t>Montáž orientačných štítkov</t>
  </si>
  <si>
    <t>súb.</t>
  </si>
  <si>
    <t>Ventil regulačný HERZ STROMAX GM</t>
  </si>
  <si>
    <t>€</t>
  </si>
  <si>
    <t>ROZPOČTOVÉ NÁKLADY V €</t>
  </si>
  <si>
    <t>60 mm, 0-160 °C</t>
  </si>
  <si>
    <t>č.03313, D160, 0-600 kPa pre ÚK</t>
  </si>
  <si>
    <t>73442,1130</t>
  </si>
  <si>
    <t>73219,9100</t>
  </si>
  <si>
    <t>73134,1130</t>
  </si>
  <si>
    <t>Hadica napustacia pryzova d 16/23</t>
  </si>
  <si>
    <t>Manovákuometer 0377</t>
  </si>
  <si>
    <t>-150 0 250</t>
  </si>
  <si>
    <t>Teplomer spalinový</t>
  </si>
  <si>
    <t>0 350</t>
  </si>
  <si>
    <t>kpl</t>
  </si>
  <si>
    <t xml:space="preserve">Montáž, nastavenie a odskúšanie regulácie vrátane kabeláže                                                    </t>
  </si>
  <si>
    <t xml:space="preserve">Spätné klapky zavitove </t>
  </si>
  <si>
    <t>G 6/4"</t>
  </si>
  <si>
    <t>Termostatický ventil Danfoss RA-N priamy, DN 15</t>
  </si>
  <si>
    <t>Radiatorové skrutkovanie Danfoss RLV-S priame, DN 15</t>
  </si>
  <si>
    <t>A 05 - V Y K U R O V A C I E  T E L E S Á</t>
  </si>
  <si>
    <t>VZT POTRUBIE (VETRANIE KOTOLNE)</t>
  </si>
  <si>
    <t>Stenová mriežka IMOS-SM</t>
  </si>
  <si>
    <t>Montáž VZT</t>
  </si>
  <si>
    <t>V N Ú T O R N Ý   V O D O V O D</t>
  </si>
  <si>
    <t>Potrubie z PE trubiek plastových</t>
  </si>
  <si>
    <t>Tlak. skusky vodovodného  potr. z trubiek plastových</t>
  </si>
  <si>
    <t>Preplach a dezinfekcia vodovodného potrubia z trubiek plastových</t>
  </si>
  <si>
    <t>do DN 80</t>
  </si>
  <si>
    <t>V Z T   P O T R U B I E</t>
  </si>
  <si>
    <t>DN 26</t>
  </si>
  <si>
    <t>Guľový uzáver so zaistením na expanznú nádobu REFLEX</t>
  </si>
  <si>
    <t>TL 22x20DG</t>
  </si>
  <si>
    <t>TL 35x30DG</t>
  </si>
  <si>
    <t>TL 54x30DG</t>
  </si>
  <si>
    <t>Závesný plynový kondenzačný kotol WOLF</t>
  </si>
  <si>
    <t>typ CGB 50</t>
  </si>
  <si>
    <t>Hydraulický vyrovnávač do 4,5 m3/h - WOLF</t>
  </si>
  <si>
    <t>Pripájacia súprava expanznej nádoby - 1"   WOLF</t>
  </si>
  <si>
    <t>Expanzná nádoba 80 l     WOLF</t>
  </si>
  <si>
    <t>Odkaľovač s magnetickým separátorom - 1 1/4"   WOLF</t>
  </si>
  <si>
    <t>Odvzdušňovač pre CGB 50 - 1 1/4"   WOLF</t>
  </si>
  <si>
    <t>Odpadový lievik s držiakom - R1    WOLF</t>
  </si>
  <si>
    <t>Plynový guľový kohút pre CGB 50 - Rp 3/4"   WOLF</t>
  </si>
  <si>
    <t>Prípojky prívod/spiatočka pre CGB 50 - R1    WOLF</t>
  </si>
  <si>
    <t>Čerpadlová skupina vykurovacieho okruhu</t>
  </si>
  <si>
    <t>so zmiešavačom a čerpadlom - WOLF</t>
  </si>
  <si>
    <t>Deminaralizačná kolóna primárny okruh (úpravňa vody) do 100 kW - WOLF</t>
  </si>
  <si>
    <t>Ovládací modul BM s vonkajším snímačom - WOLF</t>
  </si>
  <si>
    <t>Kaskádový modul KM - WOLF</t>
  </si>
  <si>
    <t>Montáž kotla WOLF CGB 50</t>
  </si>
  <si>
    <t>Servisné spustenie kotla</t>
  </si>
  <si>
    <t>Kompaktné automatické doplňovacie zariadenie REFLEX</t>
  </si>
  <si>
    <t>FILLCONTROL</t>
  </si>
  <si>
    <t>Montáž automatického doplňovacieho zariadenia Reflex</t>
  </si>
  <si>
    <t>Externý tlakový spínač REFLEX FE</t>
  </si>
  <si>
    <t>Montáž tlakového spínača</t>
  </si>
  <si>
    <t>Separátor kalov Reflex</t>
  </si>
  <si>
    <t>Montáž separátora kalov</t>
  </si>
  <si>
    <t>Exdirt D 1 1/2"</t>
  </si>
  <si>
    <t>Vodomer na studenú vodu DN 15</t>
  </si>
  <si>
    <t>MTZ vodomeru</t>
  </si>
  <si>
    <t>MK 1"</t>
  </si>
  <si>
    <t>Riadiaci systém Danfoss Link</t>
  </si>
  <si>
    <t>Danfoss Link CC WiFi NSU</t>
  </si>
  <si>
    <t>Danfoss Link BR</t>
  </si>
  <si>
    <t>CF-RU</t>
  </si>
  <si>
    <t>Termostatická hlavica Connect</t>
  </si>
  <si>
    <t>Ručná hlavica RA 5003</t>
  </si>
  <si>
    <t>Dodávka komínového systému Jeremias DN 125</t>
  </si>
  <si>
    <t>MTZ komínového systému Jeremias  DN 125</t>
  </si>
  <si>
    <t>Revízia komínového systému Jeremias  DN 125</t>
  </si>
  <si>
    <t>IMOS-SM 20-300x300 - R2</t>
  </si>
  <si>
    <t>Rekonštrukcia kotolne a vykurovania obecného úradu Muránska Dlhá Lúka</t>
  </si>
  <si>
    <t>Radiatorové skrutkovanie Danfoss RLV-S priame, DN 10</t>
  </si>
  <si>
    <t>Termostatický ventil Danfoss RA-N rohový, DN 15</t>
  </si>
  <si>
    <t>Radiatorové skrutkovanie Danfoss RLV-S rohové, DN 15</t>
  </si>
  <si>
    <t>Demontáž armatúr s dvoma závitmi</t>
  </si>
  <si>
    <t>73420,0821</t>
  </si>
  <si>
    <t>do G 1/2"</t>
  </si>
  <si>
    <t>G 3/8"</t>
  </si>
  <si>
    <t>73549,4811</t>
  </si>
  <si>
    <t xml:space="preserve">Vypustenie vody pri demont. z vykurovacích telies a potrubia                                                            </t>
  </si>
  <si>
    <t>73500,0912</t>
  </si>
  <si>
    <t>Vyregul ventil a kohut termost ovla</t>
  </si>
  <si>
    <t>73519,1903</t>
  </si>
  <si>
    <t>Vyčistenie vykur. telies preplach. vodou</t>
  </si>
  <si>
    <t>73519,1910</t>
  </si>
  <si>
    <t>Napust syst po oprav vpl vykur tel</t>
  </si>
  <si>
    <t>Nepredvídané práce a náklady</t>
  </si>
  <si>
    <t>Objekt</t>
  </si>
  <si>
    <t>Kotolna UK</t>
  </si>
  <si>
    <t>Cena v Eur</t>
  </si>
  <si>
    <t>ROZPOČET S VÝKAZOM VÝMER</t>
  </si>
  <si>
    <t>Stavba:   Rekonštrukcia kotolne a vykurovania Muránska Dlhá Lúka</t>
  </si>
  <si>
    <t xml:space="preserve">Objekt:   </t>
  </si>
  <si>
    <t>Objednávateľ:   OÚ Muránska Dlhá Lúka</t>
  </si>
  <si>
    <t xml:space="preserve">Zhotoviteľ:   </t>
  </si>
  <si>
    <t xml:space="preserve">Spracoval:   </t>
  </si>
  <si>
    <t>Miesto:  Muránska Dlhá Lúka</t>
  </si>
  <si>
    <t>Dátum:   29. 10. 2019</t>
  </si>
  <si>
    <t>Č.</t>
  </si>
  <si>
    <t>Kód položky</t>
  </si>
  <si>
    <t>Popis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</si>
  <si>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</si>
  <si>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</si>
  <si>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</si>
  <si>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</si>
  <si>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</si>
  <si>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</si>
  <si>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</si>
  <si>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</si>
  <si>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</si>
  <si>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</si>
  <si>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</si>
  <si>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</si>
  <si>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</si>
  <si>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130201001</t>
  </si>
  <si>
    <t xml:space="preserve">Prehĺbenie kotolne  a výkop ryhy v obmedzenom priestore horn. tr.3 ručne   </t>
  </si>
  <si>
    <t>m3</t>
  </si>
  <si>
    <t xml:space="preserve">2,0*3,20*0,60  " prehĺbenie časti kotolne   </t>
  </si>
  <si>
    <t xml:space="preserve">4,0*0,25*0,60  " rýha   </t>
  </si>
  <si>
    <t xml:space="preserve">Súčet   </t>
  </si>
  <si>
    <t>162201101</t>
  </si>
  <si>
    <t xml:space="preserve">Vodorovné premiestnenie výkopku z horniny 1-4 do 20m   </t>
  </si>
  <si>
    <t>162201201</t>
  </si>
  <si>
    <t xml:space="preserve">Vodorovné premiestnenie výkopu nosením do 10 m horniny 1 až 4   </t>
  </si>
  <si>
    <t>162501102</t>
  </si>
  <si>
    <t xml:space="preserve">Vodorovné premiestnenie výkopku  po spevnenej ceste z  horniny tr.1-4, do 100 m3 na vzdialenosť do 3000 m   </t>
  </si>
  <si>
    <t>167101100</t>
  </si>
  <si>
    <t xml:space="preserve">Nakladanie výkopku tr.1-4 ručne   </t>
  </si>
  <si>
    <t>171201101</t>
  </si>
  <si>
    <t xml:space="preserve">Uloženie sypaniny do násypov s rozprestretím sypaniny vo vrstvách a s hrubým urovnaním nezhutnených   </t>
  </si>
  <si>
    <t>174101001</t>
  </si>
  <si>
    <t xml:space="preserve">Zásyp sypaninou so zhutnením jám, šachiet, rýh, zárezov alebo okolo objektov do 100 m3   </t>
  </si>
  <si>
    <t xml:space="preserve">2,30*3,20*0,20+2,0*0,25*0,30   </t>
  </si>
  <si>
    <t>5833333300</t>
  </si>
  <si>
    <t xml:space="preserve">Kamenivo ťažené hrubé  8-32 z   </t>
  </si>
  <si>
    <t>t</t>
  </si>
  <si>
    <t xml:space="preserve">1,622*1,8   </t>
  </si>
  <si>
    <t xml:space="preserve">Zvislé a kompletné konštrukcie   </t>
  </si>
  <si>
    <t>340238232</t>
  </si>
  <si>
    <t xml:space="preserve">Zamurovanie okenného otvoru  s omietnutím a úpravou vonk. strany   </t>
  </si>
  <si>
    <t>342272104</t>
  </si>
  <si>
    <t xml:space="preserve">Priečky z tvárnic YTONG hr. 150 mm P2-500 hladkých, na MVC a maltu YTONG (150x249x599)   </t>
  </si>
  <si>
    <t xml:space="preserve">4,15*2,30-0,80*2,0   </t>
  </si>
  <si>
    <t xml:space="preserve">Úpravy povrchov, podlahy, osadenie   </t>
  </si>
  <si>
    <t>612451071</t>
  </si>
  <si>
    <t xml:space="preserve">Vyspravenie povrchu  stien vnútorných maltou   </t>
  </si>
  <si>
    <t xml:space="preserve">2,0*4,15   </t>
  </si>
  <si>
    <t xml:space="preserve">(2,0+2,90)*2,20   </t>
  </si>
  <si>
    <t xml:space="preserve">(1,25+2,0)*2,0-0,80*2,0   </t>
  </si>
  <si>
    <t>612460121</t>
  </si>
  <si>
    <t xml:space="preserve">Príprava vnútorného podkladu stien penetráciou základnou   </t>
  </si>
  <si>
    <t xml:space="preserve">7,945*2+(2,0*2+4,15)*2,20- 0,80*2,0  " steny   </t>
  </si>
  <si>
    <t xml:space="preserve">4,15*2,0 " strop   </t>
  </si>
  <si>
    <t>612465183</t>
  </si>
  <si>
    <t xml:space="preserve">Vnútorná omietka stien štuková BAUMIT, strojné miešanie, ručné nanášanie, Baumit VivaExterior hr. 3 mm   </t>
  </si>
  <si>
    <t>612467141</t>
  </si>
  <si>
    <t xml:space="preserve">Vnútorná omietka stien , jadrová ručná, miešanie strojne, nanášanie ručne, hr.20 mm,   </t>
  </si>
  <si>
    <t>612481119</t>
  </si>
  <si>
    <t xml:space="preserve">Potiahnutie vnútorných stien sklotextílnou mriežkou s celoplošným prilepením   </t>
  </si>
  <si>
    <t>631315661</t>
  </si>
  <si>
    <t xml:space="preserve">Mazanina z betónu prostého (m3) tr.C 20/25 hr.nad 120 do 240 mm   </t>
  </si>
  <si>
    <t xml:space="preserve">2,30*3,20*0,15+4,15*0,15*0,20   </t>
  </si>
  <si>
    <t xml:space="preserve">3,0*0,25*0,20   </t>
  </si>
  <si>
    <t>631351101</t>
  </si>
  <si>
    <t xml:space="preserve">Debnenie stien, rýh a otvorov v podlahách zhotovenie   </t>
  </si>
  <si>
    <t xml:space="preserve">2,0*0,25*2+0,30*4*0,15   </t>
  </si>
  <si>
    <t>631351102</t>
  </si>
  <si>
    <t xml:space="preserve">Debnenie stien, rýh a otvorov v podlahách odstránenie   </t>
  </si>
  <si>
    <t>631362021</t>
  </si>
  <si>
    <t xml:space="preserve">Výstuž mazanín z betónov (z kameniva) a z ľahkých betónov zo zváraných sietí z drôtov typu KARI   </t>
  </si>
  <si>
    <t xml:space="preserve">2,30*3,20*2*1,1*7,90*0,001   </t>
  </si>
  <si>
    <t>632001051</t>
  </si>
  <si>
    <t xml:space="preserve">Zhotovenie jednonásobného penetračného náteru pre potery a stierky   </t>
  </si>
  <si>
    <t xml:space="preserve">4,15*2,0   </t>
  </si>
  <si>
    <t>585520002000</t>
  </si>
  <si>
    <t xml:space="preserve">Penetračný náter s plnivom z kremičitého piesku BAUMIT SuperGrund, pre potery a sierky, 5 kg   </t>
  </si>
  <si>
    <t>632455630R</t>
  </si>
  <si>
    <t xml:space="preserve">Cementový poter BAUMIT FlexBeton hr.20mm   </t>
  </si>
  <si>
    <t>642945115R</t>
  </si>
  <si>
    <t xml:space="preserve">Dodávka a montáž protipožiarnych dverí oceľových EI EW 45 D1-C vrátane oceľovej zárubne EI 30 s príslušenstvom   </t>
  </si>
  <si>
    <t>9</t>
  </si>
  <si>
    <t xml:space="preserve">Ostatné konštrukcie a práce-búranie   </t>
  </si>
  <si>
    <t>93890207R</t>
  </si>
  <si>
    <t xml:space="preserve">Očistenie povrchu betónových konštrukcií   </t>
  </si>
  <si>
    <t xml:space="preserve">2,0*1,25   </t>
  </si>
  <si>
    <t>941955002</t>
  </si>
  <si>
    <t xml:space="preserve">Lešenie ľahké pracovné pomocné s výškou lešeňovej podlahy nad 1,20 do 1,90 m   </t>
  </si>
  <si>
    <t>952902110</t>
  </si>
  <si>
    <t xml:space="preserve">Čistenie budov zametaním v miestnostiach, chodbách, na schodišti a na povalách   </t>
  </si>
  <si>
    <t>965043441</t>
  </si>
  <si>
    <t xml:space="preserve">Búranie podkladov pod dlažby, liatych dlažieb a mazanín,betón s poterom,teracom hr.do 150 mm,  plochy nad 4 m2 -2,20000t   </t>
  </si>
  <si>
    <t xml:space="preserve">2,30*4,15*0,20 " jestv. podlaha   </t>
  </si>
  <si>
    <t xml:space="preserve">4,0*0,25*0,35  " rýha pre kanaliz. odpad   </t>
  </si>
  <si>
    <t>9670411121</t>
  </si>
  <si>
    <t xml:space="preserve">Prikresanie  v betóne   </t>
  </si>
  <si>
    <t xml:space="preserve">(2,0+4,15)*2*0,25  " po vybúraní mazaniny   </t>
  </si>
  <si>
    <t>978011141</t>
  </si>
  <si>
    <t xml:space="preserve">Otlčenie omietok  vnútorných vápenných alebo vápennocementových v rozsahu do 100 %,  -0,01000t   </t>
  </si>
  <si>
    <t xml:space="preserve">(2,0*2+4,15)*2,0   </t>
  </si>
  <si>
    <t xml:space="preserve">2,0*4,15   " strop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</si>
  <si>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</si>
  <si>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</si>
  <si>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</si>
  <si>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</si>
  <si>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</si>
  <si>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</si>
  <si>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</si>
  <si>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</si>
  <si>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</si>
  <si>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</si>
  <si>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</si>
  <si>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</si>
  <si>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</si>
  <si>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</si>
  <si>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>PSV</t>
  </si>
  <si>
    <t xml:space="preserve">Práce a dodávky PSV   </t>
  </si>
  <si>
    <t>711</t>
  </si>
  <si>
    <t xml:space="preserve">Izolácie proti vode a vlhkosti   </t>
  </si>
  <si>
    <t>711121131</t>
  </si>
  <si>
    <t xml:space="preserve">Zhotovenie  izolácie proti zemnej vlhkosti vodorovná asfaltovým náterom za tepla   </t>
  </si>
  <si>
    <t>5856051896</t>
  </si>
  <si>
    <t xml:space="preserve">Bitumenový penetračný náter - adhézny mostík pod asfaltové pásy Prince Color Izol P,  č.  50246023   BASF   </t>
  </si>
  <si>
    <t xml:space="preserve">13,206 * 1,15   </t>
  </si>
  <si>
    <t>711141559</t>
  </si>
  <si>
    <t xml:space="preserve">Zhotovenie  izolácie proti zemnej vlhkosti a tlakovej vode  NAIP pritavením   </t>
  </si>
  <si>
    <t xml:space="preserve">(2,30*4,15+(2,0+4,15)*2*0,20)*1,10   </t>
  </si>
  <si>
    <t>6283221000</t>
  </si>
  <si>
    <t xml:space="preserve">Asfaltovaný pás pre spodné vrstvy hydroizolačných systémov HYDROBIT V 60 S 35   </t>
  </si>
  <si>
    <t>998711201</t>
  </si>
  <si>
    <t xml:space="preserve">Presun hmôt pre izoláciu proti vode v objektoch výšky do 6 m   </t>
  </si>
  <si>
    <t>721</t>
  </si>
  <si>
    <t xml:space="preserve">Zdravotech. vnútorná kanalizácia   </t>
  </si>
  <si>
    <t>721171107</t>
  </si>
  <si>
    <t xml:space="preserve">Potrubie z PVC - U odpadové ležaté hrdlové D 75x1, 8   </t>
  </si>
  <si>
    <t>721194107</t>
  </si>
  <si>
    <t xml:space="preserve">Zriadenie prípojky na potrubí vyvedenie a upevnenie odpadových výpustiek D 75x1, 9   </t>
  </si>
  <si>
    <t>721212311</t>
  </si>
  <si>
    <t xml:space="preserve">Montáž podlahového vpustu, s vodorovným odtokom DN 50 z plastu so zápachovou uzávierkou   </t>
  </si>
  <si>
    <t>5524374600</t>
  </si>
  <si>
    <t xml:space="preserve">Vpusť podlahová DN 65   </t>
  </si>
  <si>
    <t>771</t>
  </si>
  <si>
    <t xml:space="preserve">Podlahy z dlaždíc   </t>
  </si>
  <si>
    <t>7714150005R</t>
  </si>
  <si>
    <t xml:space="preserve">Montáž soklíkov do lepidla   </t>
  </si>
  <si>
    <t xml:space="preserve">(2,0+4,15)*2-0,80*2   </t>
  </si>
  <si>
    <t xml:space="preserve">2,0*0,25  " prehĺbenie   </t>
  </si>
  <si>
    <t>771571112</t>
  </si>
  <si>
    <t xml:space="preserve">Montáž podláh z dlaždíc keramických do lepidla veľ. 300 x 300 mm   </t>
  </si>
  <si>
    <t>597640000900</t>
  </si>
  <si>
    <t xml:space="preserve">Dlažba keramická 300x300   </t>
  </si>
  <si>
    <t xml:space="preserve">8,30+((4,15+2,0)*(2-0,80*2))*0,10   </t>
  </si>
  <si>
    <t xml:space="preserve">2,0*0,25   </t>
  </si>
  <si>
    <t>998771201</t>
  </si>
  <si>
    <t xml:space="preserve">Presun hmôt pre podlahy z dlaždíc v objektoch výšky do 6m   </t>
  </si>
  <si>
    <t>783</t>
  </si>
  <si>
    <t xml:space="preserve">Dokončovacie práce - nátery   </t>
  </si>
  <si>
    <t>783225100</t>
  </si>
  <si>
    <t xml:space="preserve">Nátery kov.stav.doplnk.konštr. syntetické na vzduchu schnúce dvojnás. 1x s emailov. - 105µm   </t>
  </si>
  <si>
    <t xml:space="preserve">(2,0*2+0,80)*0,28*2   </t>
  </si>
  <si>
    <t>783226100</t>
  </si>
  <si>
    <t xml:space="preserve">Nátery kov.stav.doplnk.konštr. syntetické na vzduchu schnúce základný - 35µm   </t>
  </si>
  <si>
    <t>784</t>
  </si>
  <si>
    <t xml:space="preserve">Dokončovacie práce - maľby   </t>
  </si>
  <si>
    <t>784418012</t>
  </si>
  <si>
    <t xml:space="preserve">Zakrývanie podláh a zariadení papierom v miestnostiach alebo fóliou   </t>
  </si>
  <si>
    <t>784452271</t>
  </si>
  <si>
    <t xml:space="preserve">Maľby z maliarskych zmesí Primalex, Farmal, ručne nanášané dvojnásobné základné na podklad jemnozrnný výšky do 3, 80 m   </t>
  </si>
  <si>
    <t>784453371</t>
  </si>
  <si>
    <t xml:space="preserve">Maľby z maliarskych zmesí Primalex, Farmal, ručne nanášané dvojnásobné na jemnozrnný podklad výšky do 3, 80 m   </t>
  </si>
  <si>
    <t xml:space="preserve">(2,0+4,15)*2*2,20+4,15*2,0   </t>
  </si>
  <si>
    <t xml:space="preserve">Celkom   </t>
  </si>
  <si>
    <t>Stavebne upravy</t>
  </si>
  <si>
    <t>Odberateľ: OBEC MURÁNSKA DLHÁ LÚKA</t>
  </si>
  <si>
    <t xml:space="preserve">Spracoval: Polcer                                  </t>
  </si>
  <si>
    <t>Projektant: František Polcer</t>
  </si>
  <si>
    <t xml:space="preserve">JKSO : </t>
  </si>
  <si>
    <t xml:space="preserve">Dodávateľ: </t>
  </si>
  <si>
    <t>Dátum: 29.10.2019</t>
  </si>
  <si>
    <t>Stavba : REK. KOTOLNE OÚ MURÁNSKA DLHÁ LÚKA</t>
  </si>
  <si>
    <t>ELEKTROPROJ</t>
  </si>
  <si>
    <t>Por.</t>
  </si>
  <si>
    <t>Kód</t>
  </si>
  <si>
    <t>Popis položky, stavebného dielu, remesla,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</si>
  <si>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</si>
  <si>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</si>
  <si>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</si>
  <si>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</si>
  <si>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</si>
  <si>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</si>
  <si>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</si>
  <si>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</si>
  <si>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</si>
  <si>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</si>
  <si>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</si>
  <si>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</si>
  <si>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</si>
  <si>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</si>
  <si>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</si>
  <si>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</si>
  <si>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PRÁCE A DODÁVKY INÉ</t>
  </si>
  <si>
    <t>MAT</t>
  </si>
  <si>
    <t xml:space="preserve">341 010M432  </t>
  </si>
  <si>
    <t xml:space="preserve">Vodič Cu (CYA) : H07V-K 10 GNYE lanko (RM) zel/žltý                                                                     </t>
  </si>
  <si>
    <t xml:space="preserve">m       </t>
  </si>
  <si>
    <t xml:space="preserve">341 010M439  </t>
  </si>
  <si>
    <t xml:space="preserve">Vodič Cu (CYA) : H07V-K 16 GNYE lanko (RM) zel/žltý                                                                     </t>
  </si>
  <si>
    <t xml:space="preserve">341 201M075  </t>
  </si>
  <si>
    <t xml:space="preserve">Kábel Cu jadro NCEY 3 x 1                                                                                               </t>
  </si>
  <si>
    <t xml:space="preserve">341 203M011  </t>
  </si>
  <si>
    <t xml:space="preserve">Kábel Cu 750V : CYKY-O 2x2,5                                                                                            </t>
  </si>
  <si>
    <t xml:space="preserve">341 203M100  </t>
  </si>
  <si>
    <t xml:space="preserve">Kábel Cu 750V : CYKY-J 3x1,5                                                                                            </t>
  </si>
  <si>
    <t xml:space="preserve">341 203M101  </t>
  </si>
  <si>
    <t xml:space="preserve">Kábel Cu 750V : CYKY-O 3x1,5                                                                                            </t>
  </si>
  <si>
    <t xml:space="preserve">341 203M110  </t>
  </si>
  <si>
    <t xml:space="preserve">Kábel Cu 750V : CYKY-J 3x2,5                                                                                            </t>
  </si>
  <si>
    <t xml:space="preserve">341 203M200  </t>
  </si>
  <si>
    <t xml:space="preserve">Kábel Cu 750V : CYKY-J 4x1,5                                                                                            </t>
  </si>
  <si>
    <t xml:space="preserve">341 203M300  </t>
  </si>
  <si>
    <t xml:space="preserve">Kábel Cu 750V : CYKY-J 5x1,5                                                                                            </t>
  </si>
  <si>
    <t xml:space="preserve">341 203M320  </t>
  </si>
  <si>
    <t xml:space="preserve">Kábel Cu 750V : CYKY-J 5x4                                                                                              </t>
  </si>
  <si>
    <t xml:space="preserve">341 710M032  </t>
  </si>
  <si>
    <t xml:space="preserve">Kábel Cu pre elektroniku J-Y(St)Y 2x2x0,8                                                                               </t>
  </si>
  <si>
    <t xml:space="preserve">345 363A801  </t>
  </si>
  <si>
    <t xml:space="preserve">Prepínač rad.5 Praktik 3553-05929 B, nástenný, kompletný, IP44, biely                                                   </t>
  </si>
  <si>
    <t xml:space="preserve">kus     </t>
  </si>
  <si>
    <t xml:space="preserve">345 382L313  </t>
  </si>
  <si>
    <t xml:space="preserve">Ovládač tlač. T6 S1 J 22 RU 54                                                                                          </t>
  </si>
  <si>
    <t xml:space="preserve">345 420A801  </t>
  </si>
  <si>
    <t xml:space="preserve">Zásuvka 1-nás. Praktik 5518-2929 B, nástenná, kompletná, s viečkom (bez oc) IP44, biela                                 </t>
  </si>
  <si>
    <t xml:space="preserve">345 434A821  </t>
  </si>
  <si>
    <t xml:space="preserve">Zásuvka 1-nás. vzor K : Variant+ 5515N-C05525 B, nástenná, s viečkom, popisovým poľom, kompletná, IP54, biela           </t>
  </si>
  <si>
    <t xml:space="preserve">345 620D700  </t>
  </si>
  <si>
    <t xml:space="preserve">Krabica KR rozvodná uzatvorená IP67 : 6455-11P/5 (122x122x44,6) 4x vývodka Pg16 (5x4/4mm2) plast, čierny                </t>
  </si>
  <si>
    <t xml:space="preserve">345 710I006  </t>
  </si>
  <si>
    <t xml:space="preserve">Lišta el-inšt PVC minižľab 035587 : MIK 16/40, biely                                                                    </t>
  </si>
  <si>
    <t xml:space="preserve">345 716K010  </t>
  </si>
  <si>
    <t xml:space="preserve">Lišta nosná kovová : 5820/21 S, pozinkovaná oceľ, dierovaná                                                             </t>
  </si>
  <si>
    <t xml:space="preserve">345 718I060  </t>
  </si>
  <si>
    <t xml:space="preserve">- koncovka MIK 004979 : SE 16/40, biela                                                                                 </t>
  </si>
  <si>
    <t xml:space="preserve">345 718I061  </t>
  </si>
  <si>
    <t xml:space="preserve">- spojka MIK 004953 : SK 16/40, biela                                                                                   </t>
  </si>
  <si>
    <t xml:space="preserve">345 718I064  </t>
  </si>
  <si>
    <t xml:space="preserve">- uhol plochý 90° MIK 004958 : SFW 16/40, biely                                                                         </t>
  </si>
  <si>
    <t xml:space="preserve">348 2M07845  </t>
  </si>
  <si>
    <t xml:space="preserve">Svietidlo LED SILVIA 1, 47396 , 19W IP 65 tr. ochr. II                                                                  </t>
  </si>
  <si>
    <t xml:space="preserve">348 8S00032  </t>
  </si>
  <si>
    <t xml:space="preserve">Svietidlo núdzové TMTLUX 11W.3 NM / 3h IP44                                                                             </t>
  </si>
  <si>
    <t xml:space="preserve">348 8S07847  </t>
  </si>
  <si>
    <t xml:space="preserve">Svietidlo senzorové AURA  - 43233, 1x26W IP 43                                                                          </t>
  </si>
  <si>
    <t xml:space="preserve">354 9000A00  </t>
  </si>
  <si>
    <t xml:space="preserve">Drôt zvodový FeZn D8                                                                                                    </t>
  </si>
  <si>
    <t xml:space="preserve">kg      </t>
  </si>
  <si>
    <t xml:space="preserve">354 9042A05  </t>
  </si>
  <si>
    <t xml:space="preserve">Svorka pre uzemňovacie tyče D25 (Cu) : SJ 02 Cu (4xM8)                                                                  </t>
  </si>
  <si>
    <t xml:space="preserve">354 9042A10  </t>
  </si>
  <si>
    <t xml:space="preserve">Svorka krížová (Cu) : SK Cu (4xM8)                                                                                      </t>
  </si>
  <si>
    <t xml:space="preserve">354 9042A30  </t>
  </si>
  <si>
    <t xml:space="preserve">Svorka pripájacia (Cu) : SP 1 Cu, pre spojenie kovových súčiastoky (2xM8)                                               </t>
  </si>
  <si>
    <t xml:space="preserve">354 9042A75  </t>
  </si>
  <si>
    <t xml:space="preserve">Svorka na odkvapové potrubie (Cu) : ST 06 Cu, pre D60mm (2") (3xM8)                                                     </t>
  </si>
  <si>
    <t xml:space="preserve">354 9042A79  </t>
  </si>
  <si>
    <t xml:space="preserve">Svorka na odkvapové potrubie (Cu) : ST 10 Cu, pre D50-150mm (3xM8)                                                      </t>
  </si>
  <si>
    <t xml:space="preserve">354 9050A03  </t>
  </si>
  <si>
    <t xml:space="preserve">Tyč zemniaca kruhová (FeZn) : ZT 2 (D25x2m)                                                                             </t>
  </si>
  <si>
    <t xml:space="preserve">354 9090K01  </t>
  </si>
  <si>
    <t xml:space="preserve">Svorkovnica ekvipotenciálna EPS 2, s krytom                                                                             </t>
  </si>
  <si>
    <t xml:space="preserve">358 5301O16  </t>
  </si>
  <si>
    <t xml:space="preserve">Istič 3-pólový 34022 - 10kA (3MD) LPN-25B-3                                                                             </t>
  </si>
  <si>
    <t xml:space="preserve">405 D000120  </t>
  </si>
  <si>
    <t xml:space="preserve">Servopohon MK-CN 24V                                                                                                    </t>
  </si>
  <si>
    <t xml:space="preserve">920 AN36006  </t>
  </si>
  <si>
    <t xml:space="preserve">Hmoždinka HL 8 + skrutka                                                                                                </t>
  </si>
  <si>
    <t xml:space="preserve">999 999011   </t>
  </si>
  <si>
    <t xml:space="preserve">Kábelové lávky spolu ( viď špecifikácia )                                                                               </t>
  </si>
  <si>
    <t xml:space="preserve">sada    </t>
  </si>
  <si>
    <t xml:space="preserve">999 999012   </t>
  </si>
  <si>
    <t xml:space="preserve">Rozvádzače spolu ( viď špecifikácia )                                                                                   </t>
  </si>
  <si>
    <t xml:space="preserve">ks      </t>
  </si>
  <si>
    <t xml:space="preserve">PRÁCE A DODÁVKY INÉ  spolu: </t>
  </si>
  <si>
    <t>PRÁCE A DODÁVKY M</t>
  </si>
  <si>
    <t>M21 - 155 Elektromontáže</t>
  </si>
  <si>
    <t>921</t>
  </si>
  <si>
    <t xml:space="preserve">21001-0102   </t>
  </si>
  <si>
    <t xml:space="preserve">Montáž el-inšt lišty (plast) vrátane spojok, ohybov, rohov, bez krabíc, šírka nad 20 do 40mm                            </t>
  </si>
  <si>
    <t xml:space="preserve">21001-0108   </t>
  </si>
  <si>
    <t xml:space="preserve">Montáž el-inšt lišty NIEDAX                                                                                             </t>
  </si>
  <si>
    <t xml:space="preserve">21001-0351   </t>
  </si>
  <si>
    <t xml:space="preserve">Montáž krabice KR, vrátane zapojenia, vodiče do 4mm2, rozvodka IP40-66 (6455-11)                                        </t>
  </si>
  <si>
    <t xml:space="preserve">21001-0521   </t>
  </si>
  <si>
    <t xml:space="preserve">Odviečkovanie, zaviečkovanie krabíc s viečkom na závit                                                                  </t>
  </si>
  <si>
    <t xml:space="preserve">21010-0003   </t>
  </si>
  <si>
    <t xml:space="preserve">Ukončenie vodiča v rozvádzači, zapojenie 10-16 mm2                                                                      </t>
  </si>
  <si>
    <t xml:space="preserve">21010-0251   </t>
  </si>
  <si>
    <t xml:space="preserve">Ukončenie celoplastových káblov zmršťovacou záklopkou do 4x10 mm2                                                       </t>
  </si>
  <si>
    <t xml:space="preserve">21010-0258   </t>
  </si>
  <si>
    <t xml:space="preserve">Ukončenie celoplastových káblov zmršťovacou záklopkou do 5x4 mm2                                                        </t>
  </si>
  <si>
    <t xml:space="preserve">21011-0023   </t>
  </si>
  <si>
    <t xml:space="preserve">Montáž, spínač nástenný, zapustený IP55-65, rad.5                                                                       </t>
  </si>
  <si>
    <t xml:space="preserve">21011-1051   </t>
  </si>
  <si>
    <t xml:space="preserve">Montáž, zásuvka - ploché kontakty IP41-55, 10A/48-380V, 2P                                                              </t>
  </si>
  <si>
    <t xml:space="preserve">21011-1101   </t>
  </si>
  <si>
    <t xml:space="preserve">Montáž, zásuvka priemyselná nástenná IP44, 16A/500V, 2P+Z                                                               </t>
  </si>
  <si>
    <t xml:space="preserve">21012-0451   </t>
  </si>
  <si>
    <t xml:space="preserve">Montáž, istič modulový 3-pól. do 25A                                                                                    </t>
  </si>
  <si>
    <t xml:space="preserve">21014-0431   </t>
  </si>
  <si>
    <t xml:space="preserve">Montáž a zapojenie kompletných skriniek s 1-tlač ovládačom                                                              </t>
  </si>
  <si>
    <t xml:space="preserve">21019-0004   </t>
  </si>
  <si>
    <t xml:space="preserve">Montáž rozvodnice do 150kg                                                                                              </t>
  </si>
  <si>
    <t xml:space="preserve">21020-0043   </t>
  </si>
  <si>
    <t xml:space="preserve">Montáž, núdzové svietidlo, IP20-44, prisadené nástenné                                                                  </t>
  </si>
  <si>
    <t xml:space="preserve">21020-0059   </t>
  </si>
  <si>
    <t xml:space="preserve">Montáž, priemyselné svietidlo - 1x zdroj (halog. žiarovka, komp. žiarivka, LED) prisadené, IP54-66                      </t>
  </si>
  <si>
    <t xml:space="preserve">21022-0022   </t>
  </si>
  <si>
    <t xml:space="preserve">Montáž uzemňovacieho vedenia v zemi, FeZn drôt D8-10mm, spojenie svorkami                                               </t>
  </si>
  <si>
    <t xml:space="preserve">21022-0301   </t>
  </si>
  <si>
    <t xml:space="preserve">Montáž bleskozvodnej svorky do 2 skrutiek (SS,SP1,SR 03)                                                                </t>
  </si>
  <si>
    <t xml:space="preserve">21022-0302   </t>
  </si>
  <si>
    <t xml:space="preserve">Montáž bleskozvodnej svorky nad 2 skrutky (SJ,SK,SO,SZ,ST,SR01-2)                                                       </t>
  </si>
  <si>
    <t xml:space="preserve">21022-0325   </t>
  </si>
  <si>
    <t xml:space="preserve">Montáž a pripojenie ekvipotenciálnej svorkovnice                                                                        </t>
  </si>
  <si>
    <t xml:space="preserve">21022-0361   </t>
  </si>
  <si>
    <t xml:space="preserve">Montáž zemniacej tyče (ZT) do 2m, zarazenie do zeme, pripojenie vedenia                                                 </t>
  </si>
  <si>
    <t xml:space="preserve">21022-0451   </t>
  </si>
  <si>
    <t xml:space="preserve">Montáž ochranného pospojovanie vodičom Cu 4-25mm2, voľne uložené, bez pripojenia                                        </t>
  </si>
  <si>
    <t xml:space="preserve">21081-0017   </t>
  </si>
  <si>
    <t xml:space="preserve">Montáž, kábel Cu 750V voľne uložený CYKY 5x4-16                                                                         </t>
  </si>
  <si>
    <t xml:space="preserve">21081-0042   </t>
  </si>
  <si>
    <t xml:space="preserve">Montáž, kábel Cu 750V uložený pevne CYKY 2x2,5                                                                          </t>
  </si>
  <si>
    <t xml:space="preserve">21081-0045   </t>
  </si>
  <si>
    <t xml:space="preserve">Montáž, kábel Cu 750V uložený pevne CYKY 3x1,5                                                                          </t>
  </si>
  <si>
    <t xml:space="preserve">21081-0046   </t>
  </si>
  <si>
    <t xml:space="preserve">Montáž, kábel Cu 750V uložený pevne CYKY 3x2,5                                                                          </t>
  </si>
  <si>
    <t xml:space="preserve">21081-0049   </t>
  </si>
  <si>
    <t xml:space="preserve">Montáž, kábel Cu 750V uložený pevne CYKY 4x1,5                                                                          </t>
  </si>
  <si>
    <t xml:space="preserve">21081-0055   </t>
  </si>
  <si>
    <t xml:space="preserve">Montáž, kábel Cu 750V uložený pevne CYKY 5x1,5                                                                          </t>
  </si>
  <si>
    <t xml:space="preserve">21085-0022   </t>
  </si>
  <si>
    <t xml:space="preserve">Montáž, kábel Cu oznamovací uložený pevne NCEY 3x1                                                                      </t>
  </si>
  <si>
    <t xml:space="preserve">21086-0202   </t>
  </si>
  <si>
    <t xml:space="preserve">Montáž, kábel Cu signálny voľne uložený JYTY 4x1                                                                        </t>
  </si>
  <si>
    <t xml:space="preserve">21328-0060   </t>
  </si>
  <si>
    <t xml:space="preserve">PPV (pomocné a podružné výkony)                                                                                         </t>
  </si>
  <si>
    <t xml:space="preserve">%       </t>
  </si>
  <si>
    <t xml:space="preserve">21328-0061   </t>
  </si>
  <si>
    <t xml:space="preserve">Podružný materiál                                                                                                       </t>
  </si>
  <si>
    <t xml:space="preserve">21328-0062   </t>
  </si>
  <si>
    <t xml:space="preserve">Zaobstarávacia prirážka                                                                                                 </t>
  </si>
  <si>
    <t xml:space="preserve">21328-0063   </t>
  </si>
  <si>
    <t xml:space="preserve">Stratné                                                                                                                 </t>
  </si>
  <si>
    <t xml:space="preserve">21328-0064   </t>
  </si>
  <si>
    <t xml:space="preserve">Prirážka na dopravu                                                                                                     </t>
  </si>
  <si>
    <t xml:space="preserve">21328-0065   </t>
  </si>
  <si>
    <t xml:space="preserve">Prirážka na presun                                                                                                      </t>
  </si>
  <si>
    <t xml:space="preserve">21329-0040   </t>
  </si>
  <si>
    <t xml:space="preserve">Demontáž existujúceho zariadenia                                                                                        </t>
  </si>
  <si>
    <t xml:space="preserve">hod     </t>
  </si>
  <si>
    <t xml:space="preserve">21329-0060   </t>
  </si>
  <si>
    <t xml:space="preserve">Úprava vnútorného zapojenia rozvádzača                                                                                  </t>
  </si>
  <si>
    <t xml:space="preserve">21329-1000   </t>
  </si>
  <si>
    <t xml:space="preserve">Spracovanie východiskovej revízie a vypracovanie správy                                                                 </t>
  </si>
  <si>
    <t xml:space="preserve">M21 - 155 Elektromontáže  spolu: </t>
  </si>
  <si>
    <t>M22 - 156 Montáž oznam. signal. a zab. zariadení</t>
  </si>
  <si>
    <t>922</t>
  </si>
  <si>
    <t xml:space="preserve">22026-1642   </t>
  </si>
  <si>
    <t xml:space="preserve">Osadenie HM 8 do muriva z betónu                                                                                        </t>
  </si>
  <si>
    <t xml:space="preserve">M22 - 156 Montáž oznam. signal. a zab. zariadení  spolu: </t>
  </si>
  <si>
    <t>M36 - 165 Montáž prevádz., merac. a regulač. zar.</t>
  </si>
  <si>
    <t>936</t>
  </si>
  <si>
    <t xml:space="preserve">36041-0054   </t>
  </si>
  <si>
    <t xml:space="preserve">Montáž snímača teploty príložný                                                                                         </t>
  </si>
  <si>
    <t xml:space="preserve">36041-0055   </t>
  </si>
  <si>
    <t xml:space="preserve">Montáž snímača teploty vonkajší                                                                                         </t>
  </si>
  <si>
    <t xml:space="preserve">36042-0116   </t>
  </si>
  <si>
    <t xml:space="preserve">Montáž regulátora VITOTRONIC 333                                                                                        </t>
  </si>
  <si>
    <t xml:space="preserve">36042-01205  </t>
  </si>
  <si>
    <t xml:space="preserve">Nastavenie regulátora WOLF ( KM + BM )                                                                                  </t>
  </si>
  <si>
    <t xml:space="preserve">36042-0215   </t>
  </si>
  <si>
    <t xml:space="preserve">Montáž servopohonu KOMEXTHERM                                                                                           </t>
  </si>
  <si>
    <t xml:space="preserve">M36 - 165 Montáž prevádz., merac. a regulač. zar.  spolu: </t>
  </si>
  <si>
    <t>M46 - 202 Zemné práce pri ext. montážach</t>
  </si>
  <si>
    <t>946</t>
  </si>
  <si>
    <t xml:space="preserve">46003-0071   </t>
  </si>
  <si>
    <t xml:space="preserve">Búranie živičných povrchov do 5 cm                                                                                      </t>
  </si>
  <si>
    <t xml:space="preserve">m2      </t>
  </si>
  <si>
    <t xml:space="preserve">46003-0081   </t>
  </si>
  <si>
    <t xml:space="preserve">Rezanie drážky v asfalte, betóne                                                                                        </t>
  </si>
  <si>
    <t xml:space="preserve">46020-0163   </t>
  </si>
  <si>
    <t xml:space="preserve">Káblové ryhy šírky 35, hĺbky 80 [cm], zemina tr.3                                                                       </t>
  </si>
  <si>
    <t xml:space="preserve">46056-0163   </t>
  </si>
  <si>
    <t xml:space="preserve">Zásyp ryhy šírky 35, hĺbky 80 [cm], zemina tr.3                                                                         </t>
  </si>
  <si>
    <t xml:space="preserve">46062-0013   </t>
  </si>
  <si>
    <t xml:space="preserve">Provizórna úprava terénu, zemina tr.3                                                                                   </t>
  </si>
  <si>
    <t xml:space="preserve">46065-0014   </t>
  </si>
  <si>
    <t xml:space="preserve">Podkladová vrstva cesty, penetrovaný makadam, vrstva 20cm                                                               </t>
  </si>
  <si>
    <t xml:space="preserve">M46 - 202 Zemné práce pri ext. montážach  spolu: </t>
  </si>
  <si>
    <t xml:space="preserve">PRÁCE A DODÁVKY M  spolu: </t>
  </si>
  <si>
    <t>Za rozpočet celkom</t>
  </si>
  <si>
    <t>KÁBELOVÁ LÁVKA</t>
  </si>
  <si>
    <t>000 061</t>
  </si>
  <si>
    <t>Kábelová lávka CF 54/50 EZ</t>
  </si>
  <si>
    <t>558 241</t>
  </si>
  <si>
    <t>Rýchlospojky EDRN EZ</t>
  </si>
  <si>
    <t>586 140</t>
  </si>
  <si>
    <t>Uchytenie lávok pod strop SF 50 GS</t>
  </si>
  <si>
    <t>801 711</t>
  </si>
  <si>
    <t>Uchytenie lávok pod strop TF 8 x 100 EZ</t>
  </si>
  <si>
    <t>801 211</t>
  </si>
  <si>
    <t>Uchytenie lávok pod strop EEC 8 EZ</t>
  </si>
  <si>
    <t>585 407</t>
  </si>
  <si>
    <t>Uzemnenie BLF 8/50 Cu</t>
  </si>
  <si>
    <t>923 020</t>
  </si>
  <si>
    <t>Prepážky COT 50 GS</t>
  </si>
  <si>
    <t>558 221</t>
  </si>
  <si>
    <t>Ostatný materiál ED 275 EZ</t>
  </si>
  <si>
    <t>801 011</t>
  </si>
  <si>
    <t>Ostatný materiál BTRCC 6 x 20 EZ</t>
  </si>
  <si>
    <t>558 011</t>
  </si>
  <si>
    <t>Ostatný materiál CE 25 EZ</t>
  </si>
  <si>
    <t>558 041</t>
  </si>
  <si>
    <t>Ostatný materiál CE 30 EZ</t>
  </si>
  <si>
    <t>KÁBELOVÁ LÁVKA SPOLU</t>
  </si>
  <si>
    <t>ROZVÁDZAČ R-K</t>
  </si>
  <si>
    <t>A-7330-5</t>
  </si>
  <si>
    <t>Skriňa oceľoplechová WSM 6060210, 600x600x210</t>
  </si>
  <si>
    <t>A-9010-0</t>
  </si>
  <si>
    <t>Obal na výkresy</t>
  </si>
  <si>
    <t>A-9099-0</t>
  </si>
  <si>
    <t>Prístrojový rošt</t>
  </si>
  <si>
    <t>A-9220-0</t>
  </si>
  <si>
    <t>Označovacia lišta</t>
  </si>
  <si>
    <t>A-9221-0</t>
  </si>
  <si>
    <t>DIN lišta</t>
  </si>
  <si>
    <t>A-9222-0</t>
  </si>
  <si>
    <t>Popisný štítok</t>
  </si>
  <si>
    <t>A-9231-0</t>
  </si>
  <si>
    <t>Výstražná tabuľka</t>
  </si>
  <si>
    <t>B-1501-1</t>
  </si>
  <si>
    <t>Zapojenie vodičom Cu v rozvádzači</t>
  </si>
  <si>
    <t>B-9000-1</t>
  </si>
  <si>
    <t>Prepojenie pomocných rozvodov</t>
  </si>
  <si>
    <t>C-1703-1</t>
  </si>
  <si>
    <t>Spínač MSO-32-3, 32A</t>
  </si>
  <si>
    <t>E-2755-2</t>
  </si>
  <si>
    <t>Istič LTN   2B/1,    2A</t>
  </si>
  <si>
    <t>E-2807-1</t>
  </si>
  <si>
    <t>Istič LTN  16B/1, 16A</t>
  </si>
  <si>
    <t>E-3201-0</t>
  </si>
  <si>
    <t>Istič s prúdovým chráničom OLI 10B-1N, 030AC</t>
  </si>
  <si>
    <t>E-3201-1</t>
  </si>
  <si>
    <t>Istič s prúdovým chráničom OLI 16B-1N, 030AC</t>
  </si>
  <si>
    <t>F-5000-2</t>
  </si>
  <si>
    <t>Stykač RSI 20-02, A230</t>
  </si>
  <si>
    <t>H-4053-4</t>
  </si>
  <si>
    <t>Prepäťová ochrana SPB-12/280/4</t>
  </si>
  <si>
    <t>J-3010-0</t>
  </si>
  <si>
    <t>Jednofázový transformátor do 300VA, 230/24V</t>
  </si>
  <si>
    <t>J-3010-1</t>
  </si>
  <si>
    <t>Montáž jednofázového tarafa</t>
  </si>
  <si>
    <t>P-4040-0</t>
  </si>
  <si>
    <t>Vývodka hliníková do P42</t>
  </si>
  <si>
    <t xml:space="preserve">P. C. </t>
  </si>
  <si>
    <t>Zostavenie rozvádzača</t>
  </si>
  <si>
    <t>ROZVÁDZAČ R-K SPOLU</t>
  </si>
  <si>
    <t>Elektroinštalácia</t>
  </si>
  <si>
    <t>Por. Č.</t>
  </si>
  <si>
    <t xml:space="preserve">M.j. </t>
  </si>
  <si>
    <t xml:space="preserve">Cena za M.J. </t>
  </si>
  <si>
    <t>Cena Celkom</t>
  </si>
  <si>
    <t>P.C.</t>
  </si>
  <si>
    <t>Demontáž existujúcej skrinky DRZ</t>
  </si>
  <si>
    <t>Oceľ. potrubie DN20, čierne</t>
  </si>
  <si>
    <t>-  //  -        DN32, čierne</t>
  </si>
  <si>
    <t>-  // -         DN 40, čierne</t>
  </si>
  <si>
    <t>Oceľ. chránička DN 50</t>
  </si>
  <si>
    <t>Guľový kohút DN 15, PN6</t>
  </si>
  <si>
    <t>-  //  -       DN 20,PN6</t>
  </si>
  <si>
    <t>-  //  -       DN 32,PN6</t>
  </si>
  <si>
    <t>-  //  -       DN 40,PN6</t>
  </si>
  <si>
    <t>Pripojovacia hadica DN20-0,5m</t>
  </si>
  <si>
    <t>Zátka DN 15</t>
  </si>
  <si>
    <t>Plynový filter</t>
  </si>
  <si>
    <t>Regulátor Fisher Francel B25</t>
  </si>
  <si>
    <t>Doplnkové konštrukcie</t>
  </si>
  <si>
    <t>Tlakomer  DN 160,  0 – 6 kPa</t>
  </si>
  <si>
    <t>Oceľová skriňa dvojdverová</t>
  </si>
  <si>
    <t>Podmurovka 1,1x0,6x0,6</t>
  </si>
  <si>
    <t>Príprava tlakovej skúšky</t>
  </si>
  <si>
    <t>Čistenie potrubia</t>
  </si>
  <si>
    <t>Tlaková skúška</t>
  </si>
  <si>
    <t>hod.</t>
  </si>
  <si>
    <t>Funkčne skúšky</t>
  </si>
  <si>
    <t>Náter potrubia</t>
  </si>
  <si>
    <t>Revízie</t>
  </si>
  <si>
    <t>Celkom v Eur bez DPH</t>
  </si>
  <si>
    <t>Celkové náklady v Eur bez DPH:</t>
  </si>
  <si>
    <t>Cena celkom s DPH :</t>
  </si>
  <si>
    <t>Plynoinštalácia</t>
  </si>
  <si>
    <t>2.</t>
  </si>
  <si>
    <t>CENA CELKOM V EUR BEZ DPH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</si>
</sst>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m\o\n\th\ d\,\ \y\y\y\y"/>
    <numFmt numFmtId="183" formatCode="0.0000_)"/>
    <numFmt numFmtId="184" formatCode="0.00_)"/>
    <numFmt numFmtId="185" formatCode="0.0000"/>
    <numFmt numFmtId="186" formatCode="#,##0.00\ &quot;Sk&quot;"/>
    <numFmt numFmtId="187" formatCode="_-* #,##0.00\ _K_č_-;\-* #,##0.00\ _K_č_-;_-* &quot;-&quot;??\ _K_č_-;_-@_-"/>
    <numFmt numFmtId="188" formatCode="#,##0.00\ &quot;€&quot;"/>
    <numFmt numFmtId="189" formatCode="#,##0.00_ ;\-#,##0.00\ "/>
    <numFmt numFmtId="190" formatCode="0.00_ ;\-0.00\ 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\ ##,000_);[Red]\([$€-2]\ #\ ##,000\)"/>
    <numFmt numFmtId="196" formatCode="#,##0.000"/>
    <numFmt numFmtId="197" formatCode="\P\r\a\vd\a;&quot;Pravda&quot;;&quot;Nepravda&quot;"/>
    <numFmt numFmtId="198" formatCode="[$€-2]\ #\ ##,000_);[Red]\([$¥€-2]\ #\ ##,000\)"/>
    <numFmt numFmtId="199" formatCode="#,##0.000;\-#,##0.000"/>
    <numFmt numFmtId="200" formatCode="[$-41B]dddd\ d\.\ mmmm\ yyyy"/>
    <numFmt numFmtId="201" formatCode="#,##0.00000"/>
    <numFmt numFmtId="202" formatCode="0.000"/>
  </numFmts>
  <fonts count="67">
    <font>
      <sz val="12"/>
      <name val="Courier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Courier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Courier"/>
      <family val="0"/>
    </font>
    <font>
      <sz val="11"/>
      <name val="Courier"/>
      <family val="0"/>
    </font>
    <font>
      <sz val="10"/>
      <name val="Arial"/>
      <family val="0"/>
    </font>
    <font>
      <sz val="8"/>
      <name val="MS Sans Serif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Courier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Courier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Courier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ourier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double"/>
      <top/>
      <bottom/>
    </border>
    <border>
      <left style="double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187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>
      <alignment/>
      <protection locked="0"/>
    </xf>
    <xf numFmtId="0" fontId="49" fillId="20" borderId="0" applyNumberFormat="0" applyBorder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2" fillId="0" borderId="0">
      <alignment/>
      <protection/>
    </xf>
    <xf numFmtId="0" fontId="13" fillId="0" borderId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8">
      <alignment/>
      <protection locked="0"/>
    </xf>
    <xf numFmtId="0" fontId="61" fillId="24" borderId="9" applyNumberFormat="0" applyAlignment="0" applyProtection="0"/>
    <xf numFmtId="0" fontId="62" fillId="25" borderId="9" applyNumberFormat="0" applyAlignment="0" applyProtection="0"/>
    <xf numFmtId="0" fontId="63" fillId="25" borderId="10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4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left"/>
      <protection/>
    </xf>
    <xf numFmtId="184" fontId="0" fillId="0" borderId="11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183" fontId="0" fillId="0" borderId="11" xfId="0" applyNumberFormat="1" applyBorder="1" applyAlignment="1" applyProtection="1">
      <alignment/>
      <protection/>
    </xf>
    <xf numFmtId="0" fontId="2" fillId="0" borderId="0" xfId="56">
      <alignment/>
      <protection/>
    </xf>
    <xf numFmtId="0" fontId="8" fillId="0" borderId="0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8" fillId="0" borderId="13" xfId="56" applyFont="1" applyBorder="1">
      <alignment/>
      <protection/>
    </xf>
    <xf numFmtId="0" fontId="8" fillId="0" borderId="14" xfId="56" applyFont="1" applyBorder="1" applyAlignment="1">
      <alignment vertical="center"/>
      <protection/>
    </xf>
    <xf numFmtId="9" fontId="8" fillId="0" borderId="0" xfId="56" applyNumberFormat="1" applyFont="1" applyBorder="1" applyAlignment="1">
      <alignment horizontal="left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left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2" fillId="0" borderId="11" xfId="56" applyBorder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12" xfId="0" applyNumberFormat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83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53" applyNumberFormat="1" applyFont="1" applyAlignment="1">
      <alignment horizontal="left" vertical="center"/>
      <protection/>
    </xf>
    <xf numFmtId="2" fontId="11" fillId="0" borderId="0" xfId="53" applyNumberFormat="1" applyFont="1" applyAlignment="1">
      <alignment vertical="top"/>
      <protection/>
    </xf>
    <xf numFmtId="4" fontId="11" fillId="0" borderId="0" xfId="53" applyNumberFormat="1" applyFont="1" applyAlignment="1" applyProtection="1">
      <alignment vertical="top"/>
      <protection locked="0"/>
    </xf>
    <xf numFmtId="2" fontId="0" fillId="0" borderId="0" xfId="0" applyNumberFormat="1" applyAlignment="1">
      <alignment horizontal="right"/>
    </xf>
    <xf numFmtId="0" fontId="0" fillId="0" borderId="12" xfId="0" applyBorder="1" applyAlignment="1">
      <alignment horizontal="left"/>
    </xf>
    <xf numFmtId="184" fontId="0" fillId="0" borderId="12" xfId="0" applyNumberFormat="1" applyBorder="1" applyAlignment="1">
      <alignment/>
    </xf>
    <xf numFmtId="0" fontId="0" fillId="0" borderId="11" xfId="0" applyBorder="1" applyAlignment="1">
      <alignment horizontal="left"/>
    </xf>
    <xf numFmtId="184" fontId="0" fillId="0" borderId="11" xfId="0" applyNumberFormat="1" applyBorder="1" applyAlignment="1">
      <alignment/>
    </xf>
    <xf numFmtId="0" fontId="13" fillId="0" borderId="0" xfId="54" applyAlignment="1">
      <alignment horizontal="left" vertical="top"/>
      <protection locked="0"/>
    </xf>
    <xf numFmtId="0" fontId="14" fillId="0" borderId="0" xfId="54" applyFont="1" applyAlignment="1" applyProtection="1">
      <alignment horizontal="left"/>
      <protection/>
    </xf>
    <xf numFmtId="0" fontId="15" fillId="0" borderId="0" xfId="54" applyFont="1" applyAlignment="1" applyProtection="1">
      <alignment horizontal="left"/>
      <protection/>
    </xf>
    <xf numFmtId="0" fontId="14" fillId="0" borderId="0" xfId="54" applyFont="1" applyAlignment="1" applyProtection="1">
      <alignment horizontal="left" vertical="center"/>
      <protection/>
    </xf>
    <xf numFmtId="0" fontId="14" fillId="0" borderId="0" xfId="54" applyFont="1" applyAlignment="1" applyProtection="1">
      <alignment horizontal="center" vertical="center" wrapText="1"/>
      <protection/>
    </xf>
    <xf numFmtId="0" fontId="15" fillId="0" borderId="0" xfId="54" applyFont="1" applyAlignment="1" applyProtection="1">
      <alignment horizontal="left" vertical="top" wrapText="1"/>
      <protection/>
    </xf>
    <xf numFmtId="199" fontId="15" fillId="0" borderId="0" xfId="54" applyNumberFormat="1" applyFont="1" applyAlignment="1" applyProtection="1">
      <alignment horizontal="right" vertical="top"/>
      <protection/>
    </xf>
    <xf numFmtId="0" fontId="16" fillId="0" borderId="0" xfId="54" applyFont="1" applyAlignment="1" applyProtection="1">
      <alignment horizontal="left"/>
      <protection/>
    </xf>
    <xf numFmtId="0" fontId="17" fillId="33" borderId="15" xfId="54" applyFont="1" applyFill="1" applyBorder="1" applyAlignment="1" applyProtection="1">
      <alignment horizontal="center" vertical="center" wrapText="1"/>
      <protection/>
    </xf>
    <xf numFmtId="37" fontId="18" fillId="0" borderId="0" xfId="54" applyNumberFormat="1" applyFont="1" applyAlignment="1">
      <alignment horizontal="right"/>
      <protection locked="0"/>
    </xf>
    <xf numFmtId="0" fontId="18" fillId="0" borderId="0" xfId="54" applyFont="1" applyAlignment="1">
      <alignment horizontal="left" wrapText="1"/>
      <protection locked="0"/>
    </xf>
    <xf numFmtId="199" fontId="18" fillId="0" borderId="0" xfId="54" applyNumberFormat="1" applyFont="1" applyAlignment="1">
      <alignment horizontal="right"/>
      <protection locked="0"/>
    </xf>
    <xf numFmtId="37" fontId="19" fillId="0" borderId="0" xfId="54" applyNumberFormat="1" applyFont="1" applyAlignment="1">
      <alignment horizontal="right"/>
      <protection locked="0"/>
    </xf>
    <xf numFmtId="0" fontId="19" fillId="0" borderId="0" xfId="54" applyFont="1" applyAlignment="1">
      <alignment horizontal="left" wrapText="1"/>
      <protection locked="0"/>
    </xf>
    <xf numFmtId="199" fontId="19" fillId="0" borderId="0" xfId="54" applyNumberFormat="1" applyFont="1" applyAlignment="1">
      <alignment horizontal="right"/>
      <protection locked="0"/>
    </xf>
    <xf numFmtId="37" fontId="15" fillId="0" borderId="15" xfId="54" applyNumberFormat="1" applyFont="1" applyBorder="1" applyAlignment="1">
      <alignment horizontal="right"/>
      <protection locked="0"/>
    </xf>
    <xf numFmtId="0" fontId="15" fillId="0" borderId="15" xfId="54" applyFont="1" applyBorder="1" applyAlignment="1">
      <alignment horizontal="left" wrapText="1"/>
      <protection locked="0"/>
    </xf>
    <xf numFmtId="199" fontId="15" fillId="0" borderId="15" xfId="54" applyNumberFormat="1" applyFont="1" applyBorder="1" applyAlignment="1">
      <alignment horizontal="right"/>
      <protection locked="0"/>
    </xf>
    <xf numFmtId="37" fontId="20" fillId="0" borderId="0" xfId="54" applyNumberFormat="1" applyFont="1" applyAlignment="1">
      <alignment horizontal="right"/>
      <protection locked="0"/>
    </xf>
    <xf numFmtId="0" fontId="20" fillId="0" borderId="0" xfId="54" applyFont="1" applyAlignment="1">
      <alignment horizontal="left" wrapText="1"/>
      <protection locked="0"/>
    </xf>
    <xf numFmtId="199" fontId="20" fillId="0" borderId="0" xfId="54" applyNumberFormat="1" applyFont="1" applyAlignment="1">
      <alignment horizontal="right"/>
      <protection locked="0"/>
    </xf>
    <xf numFmtId="37" fontId="21" fillId="0" borderId="0" xfId="54" applyNumberFormat="1" applyFont="1" applyAlignment="1">
      <alignment horizontal="right"/>
      <protection locked="0"/>
    </xf>
    <xf numFmtId="0" fontId="21" fillId="0" borderId="0" xfId="54" applyFont="1" applyAlignment="1">
      <alignment horizontal="left" wrapText="1"/>
      <protection locked="0"/>
    </xf>
    <xf numFmtId="199" fontId="21" fillId="0" borderId="0" xfId="54" applyNumberFormat="1" applyFont="1" applyAlignment="1">
      <alignment horizontal="right"/>
      <protection locked="0"/>
    </xf>
    <xf numFmtId="37" fontId="22" fillId="0" borderId="15" xfId="54" applyNumberFormat="1" applyFont="1" applyBorder="1" applyAlignment="1">
      <alignment horizontal="right"/>
      <protection locked="0"/>
    </xf>
    <xf numFmtId="0" fontId="22" fillId="0" borderId="15" xfId="54" applyFont="1" applyBorder="1" applyAlignment="1">
      <alignment horizontal="left" wrapText="1"/>
      <protection locked="0"/>
    </xf>
    <xf numFmtId="199" fontId="22" fillId="0" borderId="15" xfId="54" applyNumberFormat="1" applyFont="1" applyBorder="1" applyAlignment="1">
      <alignment horizontal="right"/>
      <protection locked="0"/>
    </xf>
    <xf numFmtId="37" fontId="23" fillId="0" borderId="0" xfId="54" applyNumberFormat="1" applyFont="1" applyAlignment="1">
      <alignment horizontal="right"/>
      <protection locked="0"/>
    </xf>
    <xf numFmtId="0" fontId="23" fillId="0" borderId="0" xfId="54" applyFont="1" applyAlignment="1">
      <alignment horizontal="left" wrapText="1"/>
      <protection locked="0"/>
    </xf>
    <xf numFmtId="199" fontId="23" fillId="0" borderId="0" xfId="54" applyNumberFormat="1" applyFont="1" applyAlignment="1">
      <alignment horizontal="right"/>
      <protection locked="0"/>
    </xf>
    <xf numFmtId="37" fontId="13" fillId="0" borderId="0" xfId="54" applyNumberFormat="1" applyAlignment="1">
      <alignment horizontal="right" vertical="top"/>
      <protection locked="0"/>
    </xf>
    <xf numFmtId="0" fontId="13" fillId="0" borderId="0" xfId="54" applyAlignment="1">
      <alignment horizontal="left" vertical="top" wrapText="1"/>
      <protection locked="0"/>
    </xf>
    <xf numFmtId="199" fontId="13" fillId="0" borderId="0" xfId="54" applyNumberFormat="1" applyAlignment="1">
      <alignment horizontal="right" vertical="top"/>
      <protection locked="0"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4" fontId="25" fillId="0" borderId="0" xfId="53" applyNumberFormat="1" applyFont="1">
      <alignment/>
      <protection/>
    </xf>
    <xf numFmtId="201" fontId="25" fillId="0" borderId="0" xfId="53" applyNumberFormat="1" applyFont="1">
      <alignment/>
      <protection/>
    </xf>
    <xf numFmtId="196" fontId="25" fillId="0" borderId="0" xfId="53" applyNumberFormat="1" applyFont="1">
      <alignment/>
      <protection/>
    </xf>
    <xf numFmtId="49" fontId="25" fillId="0" borderId="0" xfId="53" applyNumberFormat="1" applyFont="1">
      <alignment/>
      <protection/>
    </xf>
    <xf numFmtId="49" fontId="25" fillId="0" borderId="0" xfId="53" applyNumberFormat="1" applyFont="1" applyAlignment="1">
      <alignment horizontal="center"/>
      <protection/>
    </xf>
    <xf numFmtId="0" fontId="26" fillId="0" borderId="0" xfId="53" applyFont="1">
      <alignment/>
      <protection/>
    </xf>
    <xf numFmtId="0" fontId="25" fillId="0" borderId="16" xfId="53" applyFont="1" applyBorder="1" applyAlignment="1">
      <alignment horizontal="center"/>
      <protection/>
    </xf>
    <xf numFmtId="0" fontId="25" fillId="0" borderId="17" xfId="53" applyFont="1" applyBorder="1" applyAlignment="1">
      <alignment horizontal="center"/>
      <protection/>
    </xf>
    <xf numFmtId="0" fontId="25" fillId="0" borderId="18" xfId="53" applyFont="1" applyBorder="1" applyAlignment="1">
      <alignment horizontal="centerContinuous"/>
      <protection/>
    </xf>
    <xf numFmtId="0" fontId="25" fillId="0" borderId="19" xfId="53" applyFont="1" applyBorder="1" applyAlignment="1">
      <alignment horizontal="centerContinuous"/>
      <protection/>
    </xf>
    <xf numFmtId="0" fontId="25" fillId="0" borderId="20" xfId="53" applyFont="1" applyBorder="1" applyAlignment="1">
      <alignment horizontal="centerContinuous"/>
      <protection/>
    </xf>
    <xf numFmtId="0" fontId="25" fillId="0" borderId="21" xfId="53" applyFont="1" applyBorder="1" applyAlignment="1">
      <alignment horizontal="center"/>
      <protection/>
    </xf>
    <xf numFmtId="0" fontId="25" fillId="0" borderId="22" xfId="53" applyFont="1" applyBorder="1" applyAlignment="1">
      <alignment horizontal="center"/>
      <protection/>
    </xf>
    <xf numFmtId="0" fontId="25" fillId="0" borderId="23" xfId="53" applyFont="1" applyBorder="1" applyAlignment="1">
      <alignment horizontal="center"/>
      <protection/>
    </xf>
    <xf numFmtId="0" fontId="25" fillId="0" borderId="23" xfId="53" applyFont="1" applyBorder="1" applyAlignment="1">
      <alignment horizontal="center" vertical="center"/>
      <protection/>
    </xf>
    <xf numFmtId="0" fontId="25" fillId="0" borderId="24" xfId="53" applyFont="1" applyBorder="1" applyAlignment="1">
      <alignment horizontal="center"/>
      <protection/>
    </xf>
    <xf numFmtId="0" fontId="25" fillId="0" borderId="25" xfId="53" applyFont="1" applyBorder="1" applyAlignment="1">
      <alignment horizontal="center"/>
      <protection/>
    </xf>
    <xf numFmtId="0" fontId="25" fillId="0" borderId="0" xfId="53" applyFont="1" applyAlignment="1">
      <alignment horizontal="right" vertical="top"/>
      <protection/>
    </xf>
    <xf numFmtId="49" fontId="25" fillId="0" borderId="0" xfId="53" applyNumberFormat="1" applyFont="1" applyAlignment="1">
      <alignment horizontal="center" vertical="top"/>
      <protection/>
    </xf>
    <xf numFmtId="49" fontId="25" fillId="0" borderId="0" xfId="53" applyNumberFormat="1" applyFont="1" applyAlignment="1">
      <alignment vertical="top"/>
      <protection/>
    </xf>
    <xf numFmtId="0" fontId="25" fillId="0" borderId="0" xfId="53" applyFont="1" applyAlignment="1">
      <alignment vertical="top" wrapText="1"/>
      <protection/>
    </xf>
    <xf numFmtId="196" fontId="25" fillId="0" borderId="0" xfId="53" applyNumberFormat="1" applyFont="1" applyAlignment="1">
      <alignment vertical="top"/>
      <protection/>
    </xf>
    <xf numFmtId="0" fontId="25" fillId="0" borderId="0" xfId="53" applyFont="1" applyAlignment="1">
      <alignment vertical="top"/>
      <protection/>
    </xf>
    <xf numFmtId="4" fontId="25" fillId="0" borderId="0" xfId="53" applyNumberFormat="1" applyFont="1" applyAlignment="1">
      <alignment vertical="top"/>
      <protection/>
    </xf>
    <xf numFmtId="201" fontId="25" fillId="0" borderId="0" xfId="53" applyNumberFormat="1" applyFont="1" applyAlignment="1">
      <alignment vertical="top"/>
      <protection/>
    </xf>
    <xf numFmtId="49" fontId="24" fillId="0" borderId="0" xfId="53" applyNumberFormat="1" applyFont="1" applyAlignment="1">
      <alignment vertical="top"/>
      <protection/>
    </xf>
    <xf numFmtId="0" fontId="25" fillId="0" borderId="0" xfId="53" applyFont="1" applyAlignment="1">
      <alignment horizontal="right" vertical="top" wrapText="1"/>
      <protection/>
    </xf>
    <xf numFmtId="4" fontId="24" fillId="0" borderId="0" xfId="53" applyNumberFormat="1" applyFont="1" applyAlignment="1">
      <alignment vertical="top"/>
      <protection/>
    </xf>
    <xf numFmtId="201" fontId="24" fillId="0" borderId="0" xfId="53" applyNumberFormat="1" applyFont="1" applyAlignment="1">
      <alignment vertical="top"/>
      <protection/>
    </xf>
    <xf numFmtId="196" fontId="24" fillId="0" borderId="0" xfId="53" applyNumberFormat="1" applyFont="1" applyAlignment="1">
      <alignment vertical="top"/>
      <protection/>
    </xf>
    <xf numFmtId="0" fontId="24" fillId="0" borderId="0" xfId="53" applyFont="1" applyAlignment="1">
      <alignment vertical="top" wrapText="1"/>
      <protection/>
    </xf>
    <xf numFmtId="0" fontId="26" fillId="0" borderId="0" xfId="53" applyFont="1" applyAlignment="1">
      <alignment vertical="top" wrapText="1"/>
      <protection/>
    </xf>
    <xf numFmtId="4" fontId="26" fillId="0" borderId="0" xfId="53" applyNumberFormat="1" applyFont="1" applyAlignment="1">
      <alignment vertical="top"/>
      <protection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6" fillId="0" borderId="26" xfId="0" applyFont="1" applyBorder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5" fillId="0" borderId="0" xfId="0" applyFont="1" applyAlignment="1">
      <alignment horizontal="left" vertical="top" wrapText="1" indent="1"/>
    </xf>
    <xf numFmtId="191" fontId="66" fillId="0" borderId="0" xfId="0" applyNumberFormat="1" applyFont="1" applyAlignment="1">
      <alignment horizontal="center" vertical="top" shrinkToFit="1"/>
    </xf>
    <xf numFmtId="188" fontId="45" fillId="0" borderId="0" xfId="0" applyNumberFormat="1" applyFont="1" applyAlignment="1">
      <alignment/>
    </xf>
    <xf numFmtId="0" fontId="46" fillId="0" borderId="26" xfId="0" applyFont="1" applyBorder="1" applyAlignment="1">
      <alignment horizontal="center" vertical="center" wrapText="1"/>
    </xf>
    <xf numFmtId="191" fontId="45" fillId="0" borderId="0" xfId="0" applyNumberFormat="1" applyFont="1" applyAlignment="1">
      <alignment horizontal="center"/>
    </xf>
    <xf numFmtId="188" fontId="46" fillId="0" borderId="0" xfId="0" applyNumberFormat="1" applyFont="1" applyAlignment="1">
      <alignment/>
    </xf>
    <xf numFmtId="0" fontId="45" fillId="0" borderId="26" xfId="0" applyFont="1" applyBorder="1" applyAlignment="1">
      <alignment/>
    </xf>
    <xf numFmtId="0" fontId="45" fillId="0" borderId="26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vertical="top" wrapText="1" indent="1"/>
    </xf>
    <xf numFmtId="191" fontId="66" fillId="0" borderId="26" xfId="0" applyNumberFormat="1" applyFont="1" applyBorder="1" applyAlignment="1">
      <alignment horizontal="center" vertical="top" shrinkToFit="1"/>
    </xf>
    <xf numFmtId="188" fontId="45" fillId="0" borderId="26" xfId="0" applyNumberFormat="1" applyFont="1" applyBorder="1" applyAlignment="1">
      <alignment/>
    </xf>
    <xf numFmtId="0" fontId="46" fillId="0" borderId="0" xfId="0" applyFont="1" applyAlignment="1">
      <alignment/>
    </xf>
    <xf numFmtId="188" fontId="8" fillId="0" borderId="27" xfId="56" applyNumberFormat="1" applyFont="1" applyBorder="1" applyAlignment="1">
      <alignment/>
      <protection/>
    </xf>
    <xf numFmtId="188" fontId="8" fillId="0" borderId="28" xfId="56" applyNumberFormat="1" applyFont="1" applyBorder="1" applyAlignment="1">
      <alignment/>
      <protection/>
    </xf>
    <xf numFmtId="188" fontId="8" fillId="0" borderId="29" xfId="56" applyNumberFormat="1" applyFont="1" applyBorder="1" applyAlignment="1">
      <alignment/>
      <protection/>
    </xf>
    <xf numFmtId="0" fontId="9" fillId="0" borderId="30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31" xfId="56" applyFont="1" applyBorder="1" applyAlignment="1">
      <alignment horizontal="center" vertical="center" wrapText="1"/>
      <protection/>
    </xf>
    <xf numFmtId="0" fontId="8" fillId="0" borderId="32" xfId="56" applyFont="1" applyBorder="1" applyAlignment="1">
      <alignment horizontal="left" vertical="center"/>
      <protection/>
    </xf>
    <xf numFmtId="0" fontId="8" fillId="0" borderId="12" xfId="56" applyFont="1" applyBorder="1" applyAlignment="1">
      <alignment horizontal="left" vertical="center"/>
      <protection/>
    </xf>
    <xf numFmtId="0" fontId="8" fillId="0" borderId="31" xfId="56" applyFont="1" applyBorder="1" applyAlignment="1">
      <alignment horizontal="left" vertical="center"/>
      <protection/>
    </xf>
    <xf numFmtId="4" fontId="8" fillId="0" borderId="27" xfId="56" applyNumberFormat="1" applyFont="1" applyBorder="1" applyAlignment="1">
      <alignment/>
      <protection/>
    </xf>
    <xf numFmtId="0" fontId="8" fillId="0" borderId="28" xfId="56" applyFont="1" applyBorder="1" applyAlignment="1">
      <alignment/>
      <protection/>
    </xf>
    <xf numFmtId="0" fontId="8" fillId="0" borderId="29" xfId="56" applyFont="1" applyBorder="1" applyAlignment="1">
      <alignment/>
      <protection/>
    </xf>
    <xf numFmtId="0" fontId="8" fillId="0" borderId="33" xfId="56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8" fillId="0" borderId="13" xfId="56" applyFont="1" applyBorder="1" applyAlignment="1">
      <alignment/>
      <protection/>
    </xf>
    <xf numFmtId="0" fontId="8" fillId="0" borderId="34" xfId="56" applyFont="1" applyBorder="1" applyAlignment="1">
      <alignment vertical="center"/>
      <protection/>
    </xf>
    <xf numFmtId="0" fontId="8" fillId="0" borderId="35" xfId="56" applyFont="1" applyBorder="1" applyAlignment="1">
      <alignment vertical="center"/>
      <protection/>
    </xf>
    <xf numFmtId="14" fontId="8" fillId="0" borderId="35" xfId="56" applyNumberFormat="1" applyFont="1" applyBorder="1" applyAlignment="1">
      <alignment horizontal="left" vertical="center"/>
      <protection/>
    </xf>
    <xf numFmtId="0" fontId="2" fillId="0" borderId="35" xfId="56" applyNumberFormat="1" applyBorder="1" applyAlignment="1">
      <alignment horizontal="left" vertical="center"/>
      <protection/>
    </xf>
    <xf numFmtId="0" fontId="2" fillId="0" borderId="36" xfId="56" applyNumberFormat="1" applyBorder="1" applyAlignment="1">
      <alignment horizontal="left" vertical="center"/>
      <protection/>
    </xf>
    <xf numFmtId="0" fontId="8" fillId="0" borderId="37" xfId="56" applyFont="1" applyBorder="1" applyAlignment="1">
      <alignment/>
      <protection/>
    </xf>
    <xf numFmtId="0" fontId="8" fillId="0" borderId="35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8" fillId="0" borderId="39" xfId="56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40" xfId="56" applyFont="1" applyBorder="1" applyAlignment="1">
      <alignment horizontal="left" vertical="center"/>
      <protection/>
    </xf>
    <xf numFmtId="0" fontId="2" fillId="0" borderId="40" xfId="56" applyBorder="1" applyAlignment="1">
      <alignment horizontal="left" vertical="center"/>
      <protection/>
    </xf>
    <xf numFmtId="0" fontId="2" fillId="0" borderId="41" xfId="56" applyBorder="1" applyAlignment="1">
      <alignment horizontal="left" vertical="center"/>
      <protection/>
    </xf>
    <xf numFmtId="0" fontId="8" fillId="0" borderId="42" xfId="56" applyFont="1" applyBorder="1" applyAlignment="1">
      <alignment vertical="center"/>
      <protection/>
    </xf>
    <xf numFmtId="0" fontId="8" fillId="0" borderId="43" xfId="56" applyFont="1" applyBorder="1" applyAlignment="1">
      <alignment vertical="center"/>
      <protection/>
    </xf>
    <xf numFmtId="0" fontId="8" fillId="0" borderId="44" xfId="56" applyFont="1" applyBorder="1" applyAlignment="1">
      <alignment vertical="center"/>
      <protection/>
    </xf>
    <xf numFmtId="0" fontId="8" fillId="0" borderId="45" xfId="56" applyFont="1" applyBorder="1" applyAlignment="1">
      <alignment horizontal="left" vertical="center"/>
      <protection/>
    </xf>
    <xf numFmtId="0" fontId="2" fillId="0" borderId="45" xfId="56" applyBorder="1" applyAlignment="1">
      <alignment horizontal="left" vertical="center"/>
      <protection/>
    </xf>
    <xf numFmtId="0" fontId="2" fillId="0" borderId="46" xfId="56" applyBorder="1" applyAlignment="1">
      <alignment horizontal="left" vertical="center"/>
      <protection/>
    </xf>
    <xf numFmtId="4" fontId="9" fillId="0" borderId="32" xfId="56" applyNumberFormat="1" applyFont="1" applyBorder="1" applyAlignment="1">
      <alignment horizontal="center" vertical="center"/>
      <protection/>
    </xf>
    <xf numFmtId="4" fontId="9" fillId="0" borderId="12" xfId="56" applyNumberFormat="1" applyFont="1" applyBorder="1" applyAlignment="1">
      <alignment horizontal="center" vertical="center"/>
      <protection/>
    </xf>
    <xf numFmtId="4" fontId="9" fillId="0" borderId="47" xfId="56" applyNumberFormat="1" applyFont="1" applyBorder="1" applyAlignment="1">
      <alignment horizontal="center" vertical="center"/>
      <protection/>
    </xf>
    <xf numFmtId="0" fontId="2" fillId="0" borderId="0" xfId="56" applyAlignment="1">
      <alignment vertical="center"/>
      <protection/>
    </xf>
    <xf numFmtId="0" fontId="2" fillId="0" borderId="48" xfId="56" applyBorder="1" applyAlignment="1">
      <alignment vertical="center"/>
      <protection/>
    </xf>
    <xf numFmtId="0" fontId="8" fillId="0" borderId="27" xfId="56" applyFont="1" applyBorder="1" applyAlignment="1">
      <alignment/>
      <protection/>
    </xf>
    <xf numFmtId="0" fontId="8" fillId="0" borderId="39" xfId="56" applyFont="1" applyBorder="1" applyAlignment="1">
      <alignment/>
      <protection/>
    </xf>
    <xf numFmtId="0" fontId="2" fillId="0" borderId="0" xfId="56" applyAlignment="1">
      <alignment/>
      <protection/>
    </xf>
    <xf numFmtId="0" fontId="2" fillId="0" borderId="48" xfId="56" applyBorder="1" applyAlignment="1">
      <alignment/>
      <protection/>
    </xf>
    <xf numFmtId="188" fontId="9" fillId="0" borderId="0" xfId="56" applyNumberFormat="1" applyFont="1" applyBorder="1" applyAlignment="1">
      <alignment horizontal="center" vertical="center"/>
      <protection/>
    </xf>
    <xf numFmtId="188" fontId="7" fillId="0" borderId="0" xfId="56" applyNumberFormat="1" applyFont="1" applyAlignment="1">
      <alignment horizontal="center" vertical="center"/>
      <protection/>
    </xf>
    <xf numFmtId="188" fontId="7" fillId="0" borderId="48" xfId="56" applyNumberFormat="1" applyFont="1" applyBorder="1" applyAlignment="1">
      <alignment horizontal="center" vertical="center"/>
      <protection/>
    </xf>
    <xf numFmtId="4" fontId="8" fillId="0" borderId="0" xfId="56" applyNumberFormat="1" applyFont="1" applyBorder="1" applyAlignment="1">
      <alignment horizontal="center" vertical="center"/>
      <protection/>
    </xf>
    <xf numFmtId="4" fontId="8" fillId="0" borderId="48" xfId="56" applyNumberFormat="1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 wrapText="1"/>
      <protection/>
    </xf>
    <xf numFmtId="0" fontId="7" fillId="0" borderId="50" xfId="56" applyFont="1" applyBorder="1" applyAlignment="1">
      <alignment horizontal="center" vertical="center" wrapText="1"/>
      <protection/>
    </xf>
    <xf numFmtId="0" fontId="7" fillId="0" borderId="50" xfId="56" applyFont="1" applyBorder="1" applyAlignment="1">
      <alignment/>
      <protection/>
    </xf>
    <xf numFmtId="0" fontId="7" fillId="0" borderId="51" xfId="56" applyFont="1" applyBorder="1" applyAlignment="1">
      <alignment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/>
      <protection/>
    </xf>
    <xf numFmtId="0" fontId="7" fillId="0" borderId="29" xfId="56" applyFont="1" applyBorder="1" applyAlignment="1">
      <alignment/>
      <protection/>
    </xf>
    <xf numFmtId="0" fontId="8" fillId="0" borderId="13" xfId="56" applyFont="1" applyBorder="1" applyAlignment="1">
      <alignment vertical="center"/>
      <protection/>
    </xf>
    <xf numFmtId="0" fontId="9" fillId="0" borderId="30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8" fillId="0" borderId="47" xfId="56" applyFont="1" applyBorder="1" applyAlignment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54" applyFont="1" applyAlignment="1" applyProtection="1">
      <alignment horizontal="center" vertical="center"/>
      <protection/>
    </xf>
    <xf numFmtId="0" fontId="14" fillId="0" borderId="0" xfId="54" applyFont="1" applyAlignment="1" applyProtection="1">
      <alignment horizontal="center" vertical="center"/>
      <protection/>
    </xf>
    <xf numFmtId="0" fontId="15" fillId="0" borderId="0" xfId="54" applyFont="1" applyAlignment="1" applyProtection="1">
      <alignment horizontal="left"/>
      <protection/>
    </xf>
    <xf numFmtId="0" fontId="15" fillId="0" borderId="0" xfId="54" applyFont="1" applyAlignment="1" applyProtection="1">
      <alignment horizontal="center" vertical="center"/>
      <protection/>
    </xf>
    <xf numFmtId="39" fontId="15" fillId="0" borderId="0" xfId="54" applyNumberFormat="1" applyFont="1" applyAlignment="1" applyProtection="1">
      <alignment horizontal="center" vertical="center"/>
      <protection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urrency" xfId="34"/>
    <cellStyle name="čárky 2" xfId="35"/>
    <cellStyle name="Comma" xfId="36"/>
    <cellStyle name="Comma [0]" xfId="37"/>
    <cellStyle name="Date" xfId="38"/>
    <cellStyle name="Dobrá" xfId="39"/>
    <cellStyle name="Fixed" xfId="40"/>
    <cellStyle name="Heading1" xfId="41"/>
    <cellStyle name="Heading2" xfId="42"/>
    <cellStyle name="Hyperlink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álna 2" xfId="53"/>
    <cellStyle name="Normálna 3" xfId="54"/>
    <cellStyle name="normálne_KLs" xfId="55"/>
    <cellStyle name="normálne_Rozpočty" xfId="56"/>
    <cellStyle name="normální 2" xfId="57"/>
    <cellStyle name="Percent" xfId="58"/>
    <cellStyle name="Percent" xfId="59"/>
    <cellStyle name="Followed Hyperlink" xfId="60"/>
    <cellStyle name="Poznámka" xfId="61"/>
    <cellStyle name="Prepojená bunka" xfId="62"/>
    <cellStyle name="Spolu" xfId="63"/>
    <cellStyle name="Text upozornenia" xfId="64"/>
    <cellStyle name="Total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4"/>
  <sheetViews>
    <sheetView zoomScalePageLayoutView="0" workbookViewId="0" topLeftCell="A1">
      <selection activeCell="F17" sqref="F17:L17"/>
    </sheetView>
  </sheetViews>
  <sheetFormatPr defaultColWidth="7.09765625" defaultRowHeight="15"/>
  <cols>
    <col min="1" max="1" width="0.8984375" style="13" customWidth="1"/>
    <col min="2" max="2" width="2.69921875" style="13" customWidth="1"/>
    <col min="3" max="3" width="8.59765625" style="13" customWidth="1"/>
    <col min="4" max="4" width="5.09765625" style="13" customWidth="1"/>
    <col min="5" max="5" width="14.09765625" style="13" customWidth="1"/>
    <col min="6" max="6" width="2.8984375" style="13" customWidth="1"/>
    <col min="7" max="7" width="12" style="13" customWidth="1"/>
    <col min="8" max="8" width="10" style="13" customWidth="1"/>
    <col min="9" max="9" width="7.69921875" style="13" customWidth="1"/>
    <col min="10" max="11" width="7.09765625" style="13" hidden="1" customWidth="1"/>
    <col min="12" max="12" width="13.8984375" style="13" customWidth="1"/>
    <col min="13" max="16384" width="7.09765625" style="13" customWidth="1"/>
  </cols>
  <sheetData>
    <row r="2" ht="24" customHeight="1"/>
    <row r="3" ht="13.5" thickBot="1"/>
    <row r="4" spans="2:12" ht="13.5" thickTop="1">
      <c r="B4" s="210" t="s">
        <v>35</v>
      </c>
      <c r="C4" s="211"/>
      <c r="D4" s="211"/>
      <c r="E4" s="211"/>
      <c r="F4" s="211"/>
      <c r="G4" s="211"/>
      <c r="H4" s="211"/>
      <c r="I4" s="211"/>
      <c r="J4" s="212"/>
      <c r="K4" s="212"/>
      <c r="L4" s="213"/>
    </row>
    <row r="5" spans="2:12" ht="15" customHeight="1">
      <c r="B5" s="214"/>
      <c r="C5" s="215"/>
      <c r="D5" s="215"/>
      <c r="E5" s="215"/>
      <c r="F5" s="215"/>
      <c r="G5" s="215"/>
      <c r="H5" s="215"/>
      <c r="I5" s="215"/>
      <c r="J5" s="216"/>
      <c r="K5" s="216"/>
      <c r="L5" s="217"/>
    </row>
    <row r="6" spans="2:12" ht="21" customHeight="1">
      <c r="B6" s="185" t="s">
        <v>36</v>
      </c>
      <c r="C6" s="186"/>
      <c r="D6" s="186" t="s">
        <v>166</v>
      </c>
      <c r="E6" s="186"/>
      <c r="F6" s="186"/>
      <c r="G6" s="186"/>
      <c r="H6" s="186"/>
      <c r="I6" s="186"/>
      <c r="J6" s="186"/>
      <c r="K6" s="186"/>
      <c r="L6" s="218"/>
    </row>
    <row r="7" spans="2:12" ht="21" customHeight="1">
      <c r="B7" s="185" t="s">
        <v>37</v>
      </c>
      <c r="C7" s="186"/>
      <c r="D7" s="175"/>
      <c r="E7" s="175"/>
      <c r="F7" s="175"/>
      <c r="G7" s="175"/>
      <c r="H7" s="175"/>
      <c r="I7" s="15"/>
      <c r="J7" s="15"/>
      <c r="K7" s="15"/>
      <c r="L7" s="16"/>
    </row>
    <row r="8" spans="2:12" ht="21" customHeight="1">
      <c r="B8" s="185" t="s">
        <v>38</v>
      </c>
      <c r="C8" s="186"/>
      <c r="D8" s="175"/>
      <c r="E8" s="175"/>
      <c r="F8" s="175"/>
      <c r="G8" s="175"/>
      <c r="H8" s="175"/>
      <c r="I8" s="14" t="s">
        <v>39</v>
      </c>
      <c r="J8" s="15"/>
      <c r="K8" s="15"/>
      <c r="L8" s="16"/>
    </row>
    <row r="9" spans="2:12" ht="21" customHeight="1">
      <c r="B9" s="185" t="s">
        <v>40</v>
      </c>
      <c r="C9" s="186"/>
      <c r="D9" s="175"/>
      <c r="E9" s="175"/>
      <c r="F9" s="175"/>
      <c r="G9" s="175"/>
      <c r="H9" s="175"/>
      <c r="I9" s="14" t="s">
        <v>41</v>
      </c>
      <c r="J9" s="15"/>
      <c r="K9" s="15"/>
      <c r="L9" s="16"/>
    </row>
    <row r="10" spans="2:12" ht="21" customHeight="1">
      <c r="B10" s="185" t="s">
        <v>42</v>
      </c>
      <c r="C10" s="186"/>
      <c r="D10" s="186"/>
      <c r="E10" s="175"/>
      <c r="F10" s="175"/>
      <c r="G10" s="175"/>
      <c r="H10" s="175"/>
      <c r="I10" s="14" t="s">
        <v>43</v>
      </c>
      <c r="J10" s="15"/>
      <c r="K10" s="15"/>
      <c r="L10" s="16"/>
    </row>
    <row r="11" spans="2:12" ht="27" customHeight="1">
      <c r="B11" s="219" t="s">
        <v>96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1"/>
    </row>
    <row r="12" spans="2:12" ht="19.5" customHeight="1">
      <c r="B12" s="17"/>
      <c r="C12" s="168" t="s">
        <v>183</v>
      </c>
      <c r="D12" s="169"/>
      <c r="E12" s="170"/>
      <c r="F12" s="171" t="s">
        <v>185</v>
      </c>
      <c r="G12" s="172"/>
      <c r="H12" s="172"/>
      <c r="I12" s="172"/>
      <c r="J12" s="172"/>
      <c r="K12" s="172"/>
      <c r="L12" s="173"/>
    </row>
    <row r="13" spans="2:12" ht="19.5" customHeight="1">
      <c r="B13" s="17" t="s">
        <v>44</v>
      </c>
      <c r="C13" s="168" t="s">
        <v>184</v>
      </c>
      <c r="D13" s="169"/>
      <c r="E13" s="170"/>
      <c r="F13" s="162">
        <v>0</v>
      </c>
      <c r="G13" s="163"/>
      <c r="H13" s="163"/>
      <c r="I13" s="163"/>
      <c r="J13" s="163"/>
      <c r="K13" s="163"/>
      <c r="L13" s="164"/>
    </row>
    <row r="14" spans="2:12" ht="19.5" customHeight="1">
      <c r="B14" s="17" t="s">
        <v>695</v>
      </c>
      <c r="C14" s="168" t="s">
        <v>694</v>
      </c>
      <c r="D14" s="169"/>
      <c r="E14" s="170"/>
      <c r="F14" s="162">
        <v>0</v>
      </c>
      <c r="G14" s="163"/>
      <c r="H14" s="163"/>
      <c r="I14" s="163"/>
      <c r="J14" s="163"/>
      <c r="K14" s="163"/>
      <c r="L14" s="164"/>
    </row>
    <row r="15" spans="2:12" ht="19.5" customHeight="1">
      <c r="B15" s="17" t="s">
        <v>45</v>
      </c>
      <c r="C15" s="168" t="s">
        <v>661</v>
      </c>
      <c r="D15" s="169"/>
      <c r="E15" s="170"/>
      <c r="F15" s="162">
        <v>0</v>
      </c>
      <c r="G15" s="163"/>
      <c r="H15" s="163"/>
      <c r="I15" s="163"/>
      <c r="J15" s="163"/>
      <c r="K15" s="163"/>
      <c r="L15" s="164"/>
    </row>
    <row r="16" spans="2:12" ht="19.5" customHeight="1">
      <c r="B16" s="17" t="s">
        <v>46</v>
      </c>
      <c r="C16" s="168" t="s">
        <v>367</v>
      </c>
      <c r="D16" s="169"/>
      <c r="E16" s="170"/>
      <c r="F16" s="162">
        <v>0</v>
      </c>
      <c r="G16" s="163"/>
      <c r="H16" s="163"/>
      <c r="I16" s="163"/>
      <c r="J16" s="163"/>
      <c r="K16" s="163"/>
      <c r="L16" s="164"/>
    </row>
    <row r="17" spans="2:12" ht="19.5" customHeight="1">
      <c r="B17" s="165" t="s">
        <v>692</v>
      </c>
      <c r="C17" s="166"/>
      <c r="D17" s="166"/>
      <c r="E17" s="167"/>
      <c r="F17" s="196">
        <f>SUM(F13:L16)</f>
        <v>0</v>
      </c>
      <c r="G17" s="197"/>
      <c r="H17" s="197"/>
      <c r="I17" s="197"/>
      <c r="J17" s="197"/>
      <c r="K17" s="197"/>
      <c r="L17" s="198"/>
    </row>
    <row r="18" spans="2:12" ht="21" customHeight="1">
      <c r="B18" s="185" t="s">
        <v>48</v>
      </c>
      <c r="C18" s="186"/>
      <c r="D18" s="186"/>
      <c r="E18" s="18">
        <v>0.2</v>
      </c>
      <c r="F18" s="208">
        <f>F17*0.2</f>
        <v>0</v>
      </c>
      <c r="G18" s="209"/>
      <c r="H18" s="190" t="s">
        <v>47</v>
      </c>
      <c r="I18" s="191"/>
      <c r="J18" s="191"/>
      <c r="K18" s="191"/>
      <c r="L18" s="192"/>
    </row>
    <row r="19" spans="2:12" ht="15">
      <c r="B19" s="202"/>
      <c r="C19" s="203"/>
      <c r="D19" s="203"/>
      <c r="E19" s="203"/>
      <c r="F19" s="203"/>
      <c r="G19" s="204"/>
      <c r="H19" s="174"/>
      <c r="I19" s="175"/>
      <c r="J19" s="175"/>
      <c r="K19" s="175"/>
      <c r="L19" s="176"/>
    </row>
    <row r="20" spans="2:12" ht="24" customHeight="1">
      <c r="B20" s="185" t="s">
        <v>693</v>
      </c>
      <c r="C20" s="186"/>
      <c r="D20" s="186"/>
      <c r="E20" s="205">
        <f>F18+F17</f>
        <v>0</v>
      </c>
      <c r="F20" s="206"/>
      <c r="G20" s="207"/>
      <c r="H20" s="174"/>
      <c r="I20" s="175"/>
      <c r="J20" s="175"/>
      <c r="K20" s="175"/>
      <c r="L20" s="176"/>
    </row>
    <row r="21" spans="2:12" ht="24" customHeight="1">
      <c r="B21" s="185" t="s">
        <v>49</v>
      </c>
      <c r="C21" s="186"/>
      <c r="D21" s="186"/>
      <c r="E21" s="186"/>
      <c r="F21" s="199"/>
      <c r="G21" s="200"/>
      <c r="H21" s="201"/>
      <c r="I21" s="172"/>
      <c r="J21" s="172"/>
      <c r="K21" s="172"/>
      <c r="L21" s="173"/>
    </row>
    <row r="22" spans="2:12" ht="24" customHeight="1">
      <c r="B22" s="185" t="s">
        <v>50</v>
      </c>
      <c r="C22" s="186"/>
      <c r="D22" s="186"/>
      <c r="E22" s="187"/>
      <c r="F22" s="188"/>
      <c r="G22" s="189"/>
      <c r="H22" s="190" t="s">
        <v>51</v>
      </c>
      <c r="I22" s="191"/>
      <c r="J22" s="191"/>
      <c r="K22" s="191"/>
      <c r="L22" s="192"/>
    </row>
    <row r="23" spans="2:12" ht="24" customHeight="1">
      <c r="B23" s="185" t="s">
        <v>52</v>
      </c>
      <c r="C23" s="186"/>
      <c r="D23" s="186"/>
      <c r="E23" s="193"/>
      <c r="F23" s="194"/>
      <c r="G23" s="195"/>
      <c r="H23" s="174"/>
      <c r="I23" s="175"/>
      <c r="J23" s="175"/>
      <c r="K23" s="175"/>
      <c r="L23" s="176"/>
    </row>
    <row r="24" spans="2:12" ht="24" customHeight="1" thickBot="1">
      <c r="B24" s="177" t="s">
        <v>53</v>
      </c>
      <c r="C24" s="178"/>
      <c r="D24" s="178"/>
      <c r="E24" s="179"/>
      <c r="F24" s="180"/>
      <c r="G24" s="181"/>
      <c r="H24" s="182"/>
      <c r="I24" s="183"/>
      <c r="J24" s="183"/>
      <c r="K24" s="183"/>
      <c r="L24" s="184"/>
    </row>
    <row r="25" ht="13.5" thickTop="1"/>
  </sheetData>
  <sheetProtection/>
  <mergeCells count="44">
    <mergeCell ref="B4:L5"/>
    <mergeCell ref="B6:C6"/>
    <mergeCell ref="D6:L6"/>
    <mergeCell ref="B7:C7"/>
    <mergeCell ref="D7:H7"/>
    <mergeCell ref="B11:L11"/>
    <mergeCell ref="B8:C8"/>
    <mergeCell ref="D8:H8"/>
    <mergeCell ref="B9:C9"/>
    <mergeCell ref="D9:H9"/>
    <mergeCell ref="B10:D10"/>
    <mergeCell ref="E10:H10"/>
    <mergeCell ref="H18:L18"/>
    <mergeCell ref="B18:D18"/>
    <mergeCell ref="F18:G18"/>
    <mergeCell ref="F14:L14"/>
    <mergeCell ref="C15:E15"/>
    <mergeCell ref="F15:L15"/>
    <mergeCell ref="C16:E16"/>
    <mergeCell ref="B21:D21"/>
    <mergeCell ref="E21:G21"/>
    <mergeCell ref="H21:L21"/>
    <mergeCell ref="B19:G19"/>
    <mergeCell ref="H19:L19"/>
    <mergeCell ref="B20:D20"/>
    <mergeCell ref="E20:G20"/>
    <mergeCell ref="H20:L20"/>
    <mergeCell ref="B24:D24"/>
    <mergeCell ref="E24:G24"/>
    <mergeCell ref="H24:L24"/>
    <mergeCell ref="B22:D22"/>
    <mergeCell ref="E22:G22"/>
    <mergeCell ref="H22:L22"/>
    <mergeCell ref="B23:D23"/>
    <mergeCell ref="E23:G23"/>
    <mergeCell ref="H23:L23"/>
    <mergeCell ref="F16:L16"/>
    <mergeCell ref="B17:E17"/>
    <mergeCell ref="F13:L13"/>
    <mergeCell ref="C13:E13"/>
    <mergeCell ref="C12:E12"/>
    <mergeCell ref="F12:L12"/>
    <mergeCell ref="C14:E14"/>
    <mergeCell ref="F17:L17"/>
  </mergeCells>
  <printOptions/>
  <pageMargins left="0.4330708661417323" right="0.2362204724409449" top="0.4330708661417323" bottom="0.984251968503937" header="0.35433070866141736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280"/>
  <sheetViews>
    <sheetView view="pageBreakPreview" zoomScale="60" zoomScaleNormal="75" zoomScalePageLayoutView="0" workbookViewId="0" topLeftCell="A1">
      <selection activeCell="M33" sqref="M33"/>
    </sheetView>
  </sheetViews>
  <sheetFormatPr defaultColWidth="9.796875" defaultRowHeight="15"/>
  <cols>
    <col min="1" max="1" width="9.8984375" style="0" customWidth="1"/>
    <col min="2" max="2" width="15.09765625" style="0" customWidth="1"/>
    <col min="3" max="3" width="89.296875" style="0" customWidth="1"/>
    <col min="4" max="4" width="6.8984375" style="0" customWidth="1"/>
    <col min="5" max="5" width="12.69921875" style="0" customWidth="1"/>
    <col min="6" max="6" width="14.69921875" style="0" customWidth="1"/>
    <col min="7" max="7" width="15.59765625" style="0" customWidth="1"/>
    <col min="8" max="8" width="14.19921875" style="0" customWidth="1"/>
    <col min="9" max="16384" width="9.69921875" style="0" customWidth="1"/>
  </cols>
  <sheetData>
    <row r="1" spans="6:8" ht="15">
      <c r="F1" s="3"/>
      <c r="G1" s="3"/>
      <c r="H1" s="3"/>
    </row>
    <row r="2" spans="3:8" ht="15">
      <c r="C2" s="222" t="s">
        <v>64</v>
      </c>
      <c r="D2" s="223"/>
      <c r="E2" s="223"/>
      <c r="F2" s="223"/>
      <c r="G2" s="3"/>
      <c r="H2" s="3"/>
    </row>
    <row r="3" spans="3:8" ht="15">
      <c r="C3" s="8"/>
      <c r="D3" s="59"/>
      <c r="E3" s="59"/>
      <c r="F3" s="59"/>
      <c r="G3" s="3"/>
      <c r="H3" s="3"/>
    </row>
    <row r="4" spans="1:8" ht="15">
      <c r="A4" s="1">
        <v>1</v>
      </c>
      <c r="B4" s="1">
        <v>800.731</v>
      </c>
      <c r="C4" s="2" t="s">
        <v>65</v>
      </c>
      <c r="D4" s="13" t="s">
        <v>95</v>
      </c>
      <c r="F4" s="3"/>
      <c r="G4" s="21">
        <f>G83</f>
        <v>0</v>
      </c>
      <c r="H4" s="21">
        <f>H83</f>
        <v>0</v>
      </c>
    </row>
    <row r="5" spans="4:8" ht="15">
      <c r="D5" s="13"/>
      <c r="F5" s="3"/>
      <c r="G5" s="21"/>
      <c r="H5" s="21"/>
    </row>
    <row r="6" spans="1:8" ht="15">
      <c r="A6" s="1">
        <v>2</v>
      </c>
      <c r="B6" s="1">
        <v>800.732</v>
      </c>
      <c r="C6" s="2" t="s">
        <v>66</v>
      </c>
      <c r="D6" s="13" t="s">
        <v>95</v>
      </c>
      <c r="F6" s="3"/>
      <c r="G6" s="21">
        <f>G107</f>
        <v>0</v>
      </c>
      <c r="H6" s="21">
        <f>H107</f>
        <v>0</v>
      </c>
    </row>
    <row r="7" spans="6:8" ht="15">
      <c r="F7" s="3"/>
      <c r="G7" s="3"/>
      <c r="H7" s="3"/>
    </row>
    <row r="8" spans="1:8" ht="15">
      <c r="A8" s="1">
        <v>3</v>
      </c>
      <c r="B8" s="1">
        <v>800.733</v>
      </c>
      <c r="C8" s="2" t="s">
        <v>10</v>
      </c>
      <c r="D8" s="13" t="s">
        <v>95</v>
      </c>
      <c r="F8" s="3"/>
      <c r="G8" s="21">
        <f>(G124)</f>
        <v>0</v>
      </c>
      <c r="H8" s="21">
        <f>(H124)</f>
        <v>0</v>
      </c>
    </row>
    <row r="9" spans="1:8" ht="15">
      <c r="A9" s="1"/>
      <c r="B9" s="1"/>
      <c r="C9" s="2"/>
      <c r="D9" s="13"/>
      <c r="F9" s="3"/>
      <c r="G9" s="21"/>
      <c r="H9" s="21"/>
    </row>
    <row r="10" spans="1:8" ht="15">
      <c r="A10" s="1">
        <v>4</v>
      </c>
      <c r="B10" s="1">
        <v>800.722</v>
      </c>
      <c r="C10" s="51" t="s">
        <v>117</v>
      </c>
      <c r="D10" s="13" t="s">
        <v>95</v>
      </c>
      <c r="F10" s="3"/>
      <c r="G10" s="21">
        <f>G140</f>
        <v>0</v>
      </c>
      <c r="H10" s="21">
        <f>H140</f>
        <v>0</v>
      </c>
    </row>
    <row r="11" spans="1:8" ht="15">
      <c r="A11" s="1"/>
      <c r="B11" s="1"/>
      <c r="C11" s="2"/>
      <c r="D11" s="13"/>
      <c r="F11" s="3"/>
      <c r="G11" s="21"/>
      <c r="H11" s="21"/>
    </row>
    <row r="12" spans="1:8" ht="15">
      <c r="A12" s="1">
        <v>5</v>
      </c>
      <c r="B12" s="1">
        <v>800.734</v>
      </c>
      <c r="C12" s="2" t="s">
        <v>11</v>
      </c>
      <c r="D12" s="13" t="s">
        <v>95</v>
      </c>
      <c r="F12" s="3"/>
      <c r="G12" s="21">
        <f>(G209)</f>
        <v>0</v>
      </c>
      <c r="H12" s="21">
        <f>(H209)</f>
        <v>0</v>
      </c>
    </row>
    <row r="13" spans="1:8" ht="15">
      <c r="A13" s="1"/>
      <c r="B13" s="1"/>
      <c r="C13" s="2"/>
      <c r="D13" s="13"/>
      <c r="F13" s="3"/>
      <c r="G13" s="21"/>
      <c r="H13" s="21"/>
    </row>
    <row r="14" spans="1:8" ht="15">
      <c r="A14" s="1">
        <v>6</v>
      </c>
      <c r="B14" s="1">
        <v>800.735</v>
      </c>
      <c r="C14" s="2" t="s">
        <v>113</v>
      </c>
      <c r="D14" s="13" t="s">
        <v>95</v>
      </c>
      <c r="F14" s="3"/>
      <c r="G14" s="21">
        <f>G225</f>
        <v>0</v>
      </c>
      <c r="H14" s="21">
        <f>H225</f>
        <v>0</v>
      </c>
    </row>
    <row r="15" spans="1:8" ht="15">
      <c r="A15" s="1"/>
      <c r="B15" s="1"/>
      <c r="C15" s="2"/>
      <c r="D15" s="13"/>
      <c r="F15" s="3"/>
      <c r="G15" s="21"/>
      <c r="H15" s="21"/>
    </row>
    <row r="16" spans="1:8" ht="15">
      <c r="A16" s="1">
        <v>7</v>
      </c>
      <c r="B16" s="1">
        <v>800.713</v>
      </c>
      <c r="C16" s="2" t="s">
        <v>87</v>
      </c>
      <c r="D16" s="13" t="s">
        <v>95</v>
      </c>
      <c r="F16" s="3"/>
      <c r="G16" s="21">
        <f>G238</f>
        <v>0</v>
      </c>
      <c r="H16" s="21">
        <f>H241</f>
        <v>0</v>
      </c>
    </row>
    <row r="17" spans="1:8" ht="15">
      <c r="A17" s="1"/>
      <c r="B17" s="1"/>
      <c r="C17" s="2"/>
      <c r="D17" s="13"/>
      <c r="F17" s="3"/>
      <c r="G17" s="21"/>
      <c r="H17" s="21"/>
    </row>
    <row r="18" spans="1:8" ht="15">
      <c r="A18" s="1">
        <v>8</v>
      </c>
      <c r="B18" s="1">
        <v>800.783</v>
      </c>
      <c r="C18" s="2" t="s">
        <v>12</v>
      </c>
      <c r="D18" s="13" t="s">
        <v>95</v>
      </c>
      <c r="F18" s="3"/>
      <c r="G18" s="21">
        <f>G254</f>
        <v>0</v>
      </c>
      <c r="H18" s="21">
        <f>(H254)</f>
        <v>0</v>
      </c>
    </row>
    <row r="19" spans="4:8" ht="15">
      <c r="D19" s="13"/>
      <c r="F19" s="3"/>
      <c r="G19" s="21"/>
      <c r="H19" s="21"/>
    </row>
    <row r="20" spans="1:8" ht="15">
      <c r="A20" s="1">
        <v>9</v>
      </c>
      <c r="B20" s="1">
        <v>800.767</v>
      </c>
      <c r="C20" s="2" t="s">
        <v>13</v>
      </c>
      <c r="D20" s="13" t="s">
        <v>95</v>
      </c>
      <c r="F20" s="3"/>
      <c r="G20" s="21">
        <f>(G268)</f>
        <v>0</v>
      </c>
      <c r="H20" s="21">
        <f>(H268)</f>
        <v>0</v>
      </c>
    </row>
    <row r="21" spans="3:8" ht="15">
      <c r="C21" s="2" t="s">
        <v>14</v>
      </c>
      <c r="D21" s="13"/>
      <c r="F21" s="3"/>
      <c r="G21" s="21"/>
      <c r="H21" s="21"/>
    </row>
    <row r="22" spans="3:8" ht="15">
      <c r="C22" s="2"/>
      <c r="D22" s="13"/>
      <c r="F22" s="3"/>
      <c r="G22" s="21"/>
      <c r="H22" s="21"/>
    </row>
    <row r="23" spans="1:8" ht="15">
      <c r="A23" s="1">
        <v>10</v>
      </c>
      <c r="B23" s="1"/>
      <c r="C23" s="2" t="s">
        <v>122</v>
      </c>
      <c r="D23" s="13" t="s">
        <v>95</v>
      </c>
      <c r="F23" s="3"/>
      <c r="G23" s="21">
        <f>G280</f>
        <v>0</v>
      </c>
      <c r="H23" s="21">
        <f>H280</f>
        <v>0</v>
      </c>
    </row>
    <row r="24" spans="3:8" ht="15" thickBot="1">
      <c r="C24" s="2"/>
      <c r="D24" s="13"/>
      <c r="F24" s="3"/>
      <c r="G24" s="21"/>
      <c r="H24" s="21"/>
    </row>
    <row r="25" spans="1:8" ht="15.75" thickBot="1" thickTop="1">
      <c r="A25" s="5"/>
      <c r="B25" s="5"/>
      <c r="C25" s="6" t="s">
        <v>4</v>
      </c>
      <c r="D25" s="38" t="s">
        <v>95</v>
      </c>
      <c r="E25" s="5"/>
      <c r="F25" s="7"/>
      <c r="G25" s="22">
        <f>SUM(G4:G24)</f>
        <v>0</v>
      </c>
      <c r="H25" s="22">
        <f>SUM(H4:H24)</f>
        <v>0</v>
      </c>
    </row>
    <row r="26" spans="6:8" ht="15" thickTop="1">
      <c r="F26" s="3"/>
      <c r="G26" s="3"/>
      <c r="H26" s="3"/>
    </row>
    <row r="27" spans="6:8" ht="15">
      <c r="F27" s="3"/>
      <c r="G27" s="3"/>
      <c r="H27" s="3"/>
    </row>
    <row r="28" spans="3:8" ht="15">
      <c r="C28" s="2" t="s">
        <v>15</v>
      </c>
      <c r="D28" s="13" t="s">
        <v>95</v>
      </c>
      <c r="F28" s="3"/>
      <c r="G28" s="3"/>
      <c r="H28" s="21">
        <f>(G25+H25)</f>
        <v>0</v>
      </c>
    </row>
    <row r="29" spans="6:8" ht="15">
      <c r="F29" s="3"/>
      <c r="G29" s="3"/>
      <c r="H29" s="21"/>
    </row>
    <row r="30" spans="3:8" ht="15">
      <c r="C30" s="2" t="s">
        <v>5</v>
      </c>
      <c r="F30" s="3"/>
      <c r="G30" s="3"/>
      <c r="H30" s="21"/>
    </row>
    <row r="31" spans="1:8" ht="15">
      <c r="A31" s="1">
        <v>1</v>
      </c>
      <c r="B31" s="2" t="s">
        <v>16</v>
      </c>
      <c r="C31" s="2" t="s">
        <v>17</v>
      </c>
      <c r="D31" s="2" t="s">
        <v>6</v>
      </c>
      <c r="E31" s="42">
        <v>72</v>
      </c>
      <c r="F31" s="3"/>
      <c r="G31" s="3"/>
      <c r="H31" s="21">
        <f>(E31*F31)</f>
        <v>0</v>
      </c>
    </row>
    <row r="32" spans="1:8" ht="15">
      <c r="A32" s="1"/>
      <c r="B32" s="2"/>
      <c r="C32" s="2"/>
      <c r="D32" s="2"/>
      <c r="E32" s="1"/>
      <c r="F32" s="3"/>
      <c r="G32" s="3"/>
      <c r="H32" s="21"/>
    </row>
    <row r="33" spans="1:8" ht="15">
      <c r="A33" s="1"/>
      <c r="B33" s="2"/>
      <c r="C33" s="2"/>
      <c r="D33" s="2"/>
      <c r="E33" s="1"/>
      <c r="F33" s="3"/>
      <c r="G33" s="3"/>
      <c r="H33" s="21"/>
    </row>
    <row r="34" spans="1:8" ht="15">
      <c r="A34" s="1"/>
      <c r="B34" s="2"/>
      <c r="C34" s="2"/>
      <c r="D34" s="2"/>
      <c r="E34" s="1"/>
      <c r="F34" s="3"/>
      <c r="G34" s="3"/>
      <c r="H34" s="21"/>
    </row>
    <row r="35" spans="1:8" ht="15">
      <c r="A35" s="1"/>
      <c r="B35" s="2"/>
      <c r="C35" s="2"/>
      <c r="D35" s="2"/>
      <c r="E35" s="1"/>
      <c r="F35" s="3"/>
      <c r="G35" s="3"/>
      <c r="H35" s="21"/>
    </row>
    <row r="36" spans="1:8" ht="15">
      <c r="A36" s="1"/>
      <c r="B36" s="2"/>
      <c r="C36" s="2" t="s">
        <v>696</v>
      </c>
      <c r="D36" s="2"/>
      <c r="E36" s="1"/>
      <c r="F36" s="3"/>
      <c r="G36" s="3"/>
      <c r="H36" s="21">
        <f>SUM(H28:H35)</f>
        <v>0</v>
      </c>
    </row>
    <row r="37" spans="1:8" ht="15">
      <c r="A37" s="1"/>
      <c r="B37" s="2"/>
      <c r="C37" s="2"/>
      <c r="D37" s="2"/>
      <c r="E37" s="1"/>
      <c r="F37" s="3"/>
      <c r="G37" s="3"/>
      <c r="H37" s="21"/>
    </row>
    <row r="38" spans="1:8" ht="15">
      <c r="A38" s="1"/>
      <c r="B38" s="2"/>
      <c r="C38" s="2"/>
      <c r="D38" s="2"/>
      <c r="E38" s="1"/>
      <c r="F38" s="3"/>
      <c r="G38" s="3"/>
      <c r="H38" s="21"/>
    </row>
    <row r="39" spans="6:8" ht="15">
      <c r="F39" s="3"/>
      <c r="G39" s="3"/>
      <c r="H39" s="3"/>
    </row>
    <row r="40" spans="1:8" ht="15">
      <c r="A40" s="19" t="s">
        <v>61</v>
      </c>
      <c r="B40" s="20" t="s">
        <v>54</v>
      </c>
      <c r="C40" s="20" t="s">
        <v>55</v>
      </c>
      <c r="D40" s="20" t="s">
        <v>56</v>
      </c>
      <c r="E40" s="20" t="s">
        <v>57</v>
      </c>
      <c r="F40" s="20" t="s">
        <v>58</v>
      </c>
      <c r="G40" s="20" t="s">
        <v>59</v>
      </c>
      <c r="H40" s="19" t="s">
        <v>60</v>
      </c>
    </row>
    <row r="41" spans="6:8" ht="15">
      <c r="F41" s="3"/>
      <c r="G41" s="3"/>
      <c r="H41" s="3"/>
    </row>
    <row r="42" spans="2:8" ht="15">
      <c r="B42" s="9">
        <v>800.731</v>
      </c>
      <c r="C42" s="8" t="s">
        <v>67</v>
      </c>
      <c r="F42" s="3"/>
      <c r="G42" s="3"/>
      <c r="H42" s="3"/>
    </row>
    <row r="43" spans="6:8" ht="15">
      <c r="F43" s="3"/>
      <c r="G43" s="3"/>
      <c r="H43" s="3"/>
    </row>
    <row r="44" spans="1:8" ht="15">
      <c r="A44" s="1">
        <v>1</v>
      </c>
      <c r="B44" s="55" t="s">
        <v>77</v>
      </c>
      <c r="C44" s="61" t="s">
        <v>128</v>
      </c>
      <c r="D44" s="54" t="s">
        <v>107</v>
      </c>
      <c r="E44" s="53">
        <v>1</v>
      </c>
      <c r="F44" s="39"/>
      <c r="G44" s="21">
        <f>(E44*F44)</f>
        <v>0</v>
      </c>
      <c r="H44" s="21"/>
    </row>
    <row r="45" spans="1:8" ht="15">
      <c r="A45" s="1"/>
      <c r="B45" s="33"/>
      <c r="C45" s="61" t="s">
        <v>129</v>
      </c>
      <c r="D45" s="23"/>
      <c r="E45" s="53"/>
      <c r="F45" s="39"/>
      <c r="G45" s="21"/>
      <c r="H45" s="21"/>
    </row>
    <row r="46" spans="1:8" ht="15">
      <c r="A46" s="1"/>
      <c r="B46" s="33"/>
      <c r="C46" s="23"/>
      <c r="D46" s="23"/>
      <c r="E46" s="53"/>
      <c r="F46" s="39"/>
      <c r="G46" s="21"/>
      <c r="H46" s="21"/>
    </row>
    <row r="47" spans="1:8" ht="15">
      <c r="A47">
        <v>2</v>
      </c>
      <c r="B47" s="34" t="s">
        <v>77</v>
      </c>
      <c r="C47" s="54" t="s">
        <v>137</v>
      </c>
      <c r="D47" s="2" t="s">
        <v>3</v>
      </c>
      <c r="E47" s="52">
        <v>1</v>
      </c>
      <c r="F47" s="39"/>
      <c r="G47" s="21">
        <f>(E47*F47)</f>
        <v>0</v>
      </c>
      <c r="H47" s="21"/>
    </row>
    <row r="48" spans="2:8" ht="15">
      <c r="B48" s="34"/>
      <c r="C48" s="54"/>
      <c r="D48" s="2"/>
      <c r="E48" s="52"/>
      <c r="F48" s="39"/>
      <c r="G48" s="21"/>
      <c r="H48" s="21"/>
    </row>
    <row r="49" spans="1:8" ht="15">
      <c r="A49">
        <v>3</v>
      </c>
      <c r="B49" s="34" t="s">
        <v>77</v>
      </c>
      <c r="C49" s="54" t="s">
        <v>136</v>
      </c>
      <c r="D49" s="2" t="s">
        <v>3</v>
      </c>
      <c r="E49" s="52">
        <v>1</v>
      </c>
      <c r="F49" s="39"/>
      <c r="G49" s="21">
        <f>(E49*F49)</f>
        <v>0</v>
      </c>
      <c r="H49" s="21"/>
    </row>
    <row r="50" spans="2:8" ht="15">
      <c r="B50" s="34"/>
      <c r="C50" s="54"/>
      <c r="D50" s="2"/>
      <c r="E50" s="52"/>
      <c r="F50" s="39"/>
      <c r="G50" s="21"/>
      <c r="H50" s="21"/>
    </row>
    <row r="51" spans="1:8" ht="15">
      <c r="A51">
        <v>4</v>
      </c>
      <c r="B51" s="34" t="s">
        <v>77</v>
      </c>
      <c r="C51" s="54" t="s">
        <v>135</v>
      </c>
      <c r="D51" s="2" t="s">
        <v>3</v>
      </c>
      <c r="E51" s="52">
        <v>1</v>
      </c>
      <c r="F51" s="39"/>
      <c r="G51" s="21">
        <f>(E51*F51)</f>
        <v>0</v>
      </c>
      <c r="H51" s="21"/>
    </row>
    <row r="52" spans="2:8" ht="15">
      <c r="B52" s="34"/>
      <c r="C52" s="54"/>
      <c r="D52" s="2"/>
      <c r="E52" s="52"/>
      <c r="F52" s="39"/>
      <c r="G52" s="21"/>
      <c r="H52" s="21"/>
    </row>
    <row r="53" spans="1:8" ht="15">
      <c r="A53">
        <v>5</v>
      </c>
      <c r="B53" s="34" t="s">
        <v>77</v>
      </c>
      <c r="C53" s="54" t="s">
        <v>134</v>
      </c>
      <c r="D53" s="2" t="s">
        <v>3</v>
      </c>
      <c r="E53" s="52">
        <v>1</v>
      </c>
      <c r="F53" s="39"/>
      <c r="G53" s="21">
        <f>(E53*F53)</f>
        <v>0</v>
      </c>
      <c r="H53" s="21"/>
    </row>
    <row r="54" spans="2:8" ht="15">
      <c r="B54" s="34"/>
      <c r="C54" s="54"/>
      <c r="D54" s="2"/>
      <c r="E54" s="52"/>
      <c r="F54" s="39"/>
      <c r="G54" s="21"/>
      <c r="H54" s="21"/>
    </row>
    <row r="55" spans="1:8" ht="15">
      <c r="A55">
        <v>6</v>
      </c>
      <c r="B55" s="34" t="s">
        <v>77</v>
      </c>
      <c r="C55" s="54" t="s">
        <v>133</v>
      </c>
      <c r="D55" s="2" t="s">
        <v>3</v>
      </c>
      <c r="E55" s="52">
        <v>1</v>
      </c>
      <c r="F55" s="39"/>
      <c r="G55" s="21">
        <f>(E55*F55)</f>
        <v>0</v>
      </c>
      <c r="H55" s="21"/>
    </row>
    <row r="56" spans="2:8" ht="15">
      <c r="B56" s="34"/>
      <c r="C56" s="54"/>
      <c r="D56" s="2"/>
      <c r="E56" s="52"/>
      <c r="F56" s="39"/>
      <c r="G56" s="21"/>
      <c r="H56" s="21"/>
    </row>
    <row r="57" spans="1:8" ht="15">
      <c r="A57">
        <v>7</v>
      </c>
      <c r="B57" s="34" t="s">
        <v>77</v>
      </c>
      <c r="C57" s="54" t="s">
        <v>132</v>
      </c>
      <c r="D57" s="2" t="s">
        <v>3</v>
      </c>
      <c r="E57" s="52">
        <v>1</v>
      </c>
      <c r="F57" s="39"/>
      <c r="G57" s="21">
        <f>(E57*F57)</f>
        <v>0</v>
      </c>
      <c r="H57" s="21"/>
    </row>
    <row r="58" spans="2:8" ht="15">
      <c r="B58" s="34"/>
      <c r="C58" s="54"/>
      <c r="D58" s="2"/>
      <c r="E58" s="52"/>
      <c r="F58" s="39"/>
      <c r="G58" s="21"/>
      <c r="H58" s="21"/>
    </row>
    <row r="59" spans="1:8" ht="15">
      <c r="A59">
        <v>8</v>
      </c>
      <c r="B59" s="34" t="s">
        <v>77</v>
      </c>
      <c r="C59" s="54" t="s">
        <v>131</v>
      </c>
      <c r="D59" s="2" t="s">
        <v>3</v>
      </c>
      <c r="E59" s="52">
        <v>1</v>
      </c>
      <c r="F59" s="39"/>
      <c r="G59" s="21">
        <f>(E59*F59)</f>
        <v>0</v>
      </c>
      <c r="H59" s="21"/>
    </row>
    <row r="60" spans="2:8" ht="15">
      <c r="B60" s="34"/>
      <c r="C60" s="54"/>
      <c r="D60" s="2"/>
      <c r="E60" s="52"/>
      <c r="F60" s="39"/>
      <c r="G60" s="21"/>
      <c r="H60" s="21"/>
    </row>
    <row r="61" spans="1:8" ht="15">
      <c r="A61">
        <v>9</v>
      </c>
      <c r="B61" s="34" t="s">
        <v>77</v>
      </c>
      <c r="C61" s="54" t="s">
        <v>130</v>
      </c>
      <c r="D61" s="2" t="s">
        <v>3</v>
      </c>
      <c r="E61" s="52">
        <v>1</v>
      </c>
      <c r="F61" s="39"/>
      <c r="G61" s="21">
        <f>(E61*F61)</f>
        <v>0</v>
      </c>
      <c r="H61" s="21"/>
    </row>
    <row r="62" spans="2:8" ht="15">
      <c r="B62" s="34"/>
      <c r="C62" s="54"/>
      <c r="D62" s="2"/>
      <c r="E62" s="52"/>
      <c r="F62" s="39"/>
      <c r="G62" s="21"/>
      <c r="H62" s="21"/>
    </row>
    <row r="63" spans="1:8" ht="15">
      <c r="A63">
        <v>10</v>
      </c>
      <c r="B63" s="34" t="s">
        <v>77</v>
      </c>
      <c r="C63" s="54" t="s">
        <v>138</v>
      </c>
      <c r="D63" s="2" t="s">
        <v>3</v>
      </c>
      <c r="E63" s="52">
        <v>1</v>
      </c>
      <c r="F63" s="39"/>
      <c r="G63" s="21">
        <f>(E63*F63)</f>
        <v>0</v>
      </c>
      <c r="H63" s="21"/>
    </row>
    <row r="64" spans="2:8" ht="15">
      <c r="B64" s="34"/>
      <c r="C64" s="54" t="s">
        <v>139</v>
      </c>
      <c r="D64" s="2"/>
      <c r="E64" s="52"/>
      <c r="F64" s="39"/>
      <c r="G64" s="21"/>
      <c r="H64" s="21"/>
    </row>
    <row r="65" spans="2:8" ht="15">
      <c r="B65" s="34"/>
      <c r="C65" s="54"/>
      <c r="D65" s="2"/>
      <c r="E65" s="52"/>
      <c r="F65" s="39"/>
      <c r="G65" s="21"/>
      <c r="H65" s="21"/>
    </row>
    <row r="66" spans="1:8" ht="15">
      <c r="A66">
        <v>11</v>
      </c>
      <c r="B66" s="34" t="s">
        <v>77</v>
      </c>
      <c r="C66" s="54" t="s">
        <v>140</v>
      </c>
      <c r="D66" s="2" t="s">
        <v>3</v>
      </c>
      <c r="E66" s="52">
        <v>1</v>
      </c>
      <c r="F66" s="39"/>
      <c r="G66" s="21">
        <f>(E66*F66)</f>
        <v>0</v>
      </c>
      <c r="H66" s="21"/>
    </row>
    <row r="67" spans="2:8" ht="15">
      <c r="B67" s="34"/>
      <c r="C67" s="54"/>
      <c r="D67" s="2"/>
      <c r="E67" s="52"/>
      <c r="F67" s="39"/>
      <c r="G67" s="21"/>
      <c r="H67" s="21"/>
    </row>
    <row r="68" spans="1:8" ht="15">
      <c r="A68">
        <v>12</v>
      </c>
      <c r="B68" s="34" t="s">
        <v>77</v>
      </c>
      <c r="C68" s="54" t="s">
        <v>141</v>
      </c>
      <c r="D68" s="2" t="s">
        <v>3</v>
      </c>
      <c r="E68" s="52">
        <v>1</v>
      </c>
      <c r="F68" s="39"/>
      <c r="G68" s="21">
        <f>(E68*F68)</f>
        <v>0</v>
      </c>
      <c r="H68" s="21"/>
    </row>
    <row r="69" spans="2:8" ht="15">
      <c r="B69" s="34"/>
      <c r="C69" s="54"/>
      <c r="D69" s="2"/>
      <c r="E69" s="52"/>
      <c r="F69" s="39"/>
      <c r="G69" s="21"/>
      <c r="H69" s="21"/>
    </row>
    <row r="70" spans="1:8" ht="15">
      <c r="A70">
        <v>13</v>
      </c>
      <c r="B70" s="34" t="s">
        <v>77</v>
      </c>
      <c r="C70" s="54" t="s">
        <v>142</v>
      </c>
      <c r="D70" s="2" t="s">
        <v>3</v>
      </c>
      <c r="E70" s="52">
        <v>1</v>
      </c>
      <c r="F70" s="39"/>
      <c r="G70" s="21">
        <f>(E70*F70)</f>
        <v>0</v>
      </c>
      <c r="H70" s="21"/>
    </row>
    <row r="71" spans="2:8" ht="15">
      <c r="B71" s="34"/>
      <c r="C71" s="54"/>
      <c r="D71" s="2"/>
      <c r="E71" s="52"/>
      <c r="F71" s="39"/>
      <c r="G71" s="21"/>
      <c r="H71" s="21"/>
    </row>
    <row r="72" spans="1:8" ht="15">
      <c r="A72" s="1">
        <v>14</v>
      </c>
      <c r="B72" s="34" t="s">
        <v>77</v>
      </c>
      <c r="C72" s="54" t="s">
        <v>143</v>
      </c>
      <c r="D72" s="51" t="s">
        <v>3</v>
      </c>
      <c r="E72" s="52">
        <v>1</v>
      </c>
      <c r="F72" s="39"/>
      <c r="G72" s="21"/>
      <c r="H72" s="21">
        <f>(E72*F72)</f>
        <v>0</v>
      </c>
    </row>
    <row r="73" spans="2:8" ht="15">
      <c r="B73" s="34"/>
      <c r="C73" s="54"/>
      <c r="D73" s="2"/>
      <c r="E73" s="52"/>
      <c r="F73" s="39"/>
      <c r="G73" s="21"/>
      <c r="H73" s="21"/>
    </row>
    <row r="74" spans="1:8" ht="15">
      <c r="A74" s="1">
        <v>15</v>
      </c>
      <c r="B74" s="34" t="s">
        <v>77</v>
      </c>
      <c r="C74" s="54" t="s">
        <v>108</v>
      </c>
      <c r="D74" s="51" t="s">
        <v>3</v>
      </c>
      <c r="E74" s="52">
        <v>1</v>
      </c>
      <c r="F74" s="39"/>
      <c r="G74" s="21"/>
      <c r="H74" s="21">
        <f>(E74*F74)</f>
        <v>0</v>
      </c>
    </row>
    <row r="75" spans="1:8" ht="15">
      <c r="A75" s="1"/>
      <c r="B75" s="34"/>
      <c r="C75" s="54"/>
      <c r="D75" s="51"/>
      <c r="E75" s="52"/>
      <c r="F75" s="39"/>
      <c r="G75" s="21"/>
      <c r="H75" s="21"/>
    </row>
    <row r="76" spans="1:8" ht="15">
      <c r="A76" s="1">
        <v>16</v>
      </c>
      <c r="B76" s="34" t="s">
        <v>77</v>
      </c>
      <c r="C76" s="54" t="s">
        <v>144</v>
      </c>
      <c r="D76" s="51" t="s">
        <v>3</v>
      </c>
      <c r="E76" s="52">
        <v>1</v>
      </c>
      <c r="F76" s="39"/>
      <c r="G76" s="21"/>
      <c r="H76" s="21">
        <f>(E76*F76)</f>
        <v>0</v>
      </c>
    </row>
    <row r="77" spans="2:8" ht="15">
      <c r="B77" s="34"/>
      <c r="C77" s="54"/>
      <c r="D77" s="2"/>
      <c r="E77" s="52"/>
      <c r="F77" s="39"/>
      <c r="G77" s="21"/>
      <c r="H77" s="21"/>
    </row>
    <row r="78" spans="1:8" ht="15">
      <c r="A78">
        <v>17</v>
      </c>
      <c r="B78" s="60" t="s">
        <v>101</v>
      </c>
      <c r="C78" s="2" t="s">
        <v>102</v>
      </c>
      <c r="D78" t="s">
        <v>1</v>
      </c>
      <c r="E78" s="52">
        <v>6</v>
      </c>
      <c r="F78" s="39"/>
      <c r="G78" s="21"/>
      <c r="H78" s="21">
        <f>(E78*F78)</f>
        <v>0</v>
      </c>
    </row>
    <row r="79" spans="2:8" ht="15">
      <c r="B79" s="60"/>
      <c r="C79" s="2"/>
      <c r="E79" s="52"/>
      <c r="F79" s="39"/>
      <c r="G79" s="21"/>
      <c r="H79" s="21"/>
    </row>
    <row r="80" spans="1:8" ht="15">
      <c r="A80" s="10"/>
      <c r="B80" s="50"/>
      <c r="C80" s="26" t="s">
        <v>0</v>
      </c>
      <c r="D80" s="25"/>
      <c r="E80" s="25"/>
      <c r="F80" s="46"/>
      <c r="G80" s="41">
        <f>SUM(G44:G78)</f>
        <v>0</v>
      </c>
      <c r="H80" s="41">
        <f>SUM(H44:H78)</f>
        <v>0</v>
      </c>
    </row>
    <row r="81" spans="1:8" ht="15">
      <c r="A81" s="1">
        <v>18</v>
      </c>
      <c r="B81" s="33">
        <v>99873.1201</v>
      </c>
      <c r="C81" s="23" t="s">
        <v>19</v>
      </c>
      <c r="D81" s="23" t="s">
        <v>2</v>
      </c>
      <c r="E81" s="39">
        <f>(H80)</f>
        <v>0</v>
      </c>
      <c r="F81" s="39"/>
      <c r="G81" s="21"/>
      <c r="H81" s="21">
        <f>((E81/100)*F81)</f>
        <v>0</v>
      </c>
    </row>
    <row r="82" spans="1:8" ht="15" thickBot="1">
      <c r="A82" s="2"/>
      <c r="B82" s="24"/>
      <c r="C82" s="24"/>
      <c r="D82" s="24"/>
      <c r="E82" s="40"/>
      <c r="F82" s="40"/>
      <c r="G82" s="21"/>
      <c r="H82" s="21"/>
    </row>
    <row r="83" spans="1:8" ht="15.75" thickBot="1" thickTop="1">
      <c r="A83" s="5"/>
      <c r="B83" s="27"/>
      <c r="C83" s="28" t="s">
        <v>8</v>
      </c>
      <c r="D83" s="27"/>
      <c r="E83" s="47"/>
      <c r="F83" s="47"/>
      <c r="G83" s="22">
        <f>(G80)</f>
        <v>0</v>
      </c>
      <c r="H83" s="22">
        <f>SUM(H80:H81)</f>
        <v>0</v>
      </c>
    </row>
    <row r="84" spans="6:8" ht="15" thickTop="1">
      <c r="F84" s="3"/>
      <c r="G84" s="3"/>
      <c r="H84" s="3"/>
    </row>
    <row r="85" spans="2:8" ht="15">
      <c r="B85" s="29">
        <v>800.732</v>
      </c>
      <c r="C85" s="30" t="s">
        <v>68</v>
      </c>
      <c r="D85" s="24"/>
      <c r="E85" s="40"/>
      <c r="F85" s="24"/>
      <c r="G85" s="3"/>
      <c r="H85" s="3"/>
    </row>
    <row r="86" spans="2:8" ht="15">
      <c r="B86" s="29"/>
      <c r="C86" s="30"/>
      <c r="D86" s="24"/>
      <c r="E86" s="40"/>
      <c r="F86" s="24"/>
      <c r="G86" s="3"/>
      <c r="H86" s="3"/>
    </row>
    <row r="87" spans="1:8" ht="15">
      <c r="A87" s="1">
        <v>1</v>
      </c>
      <c r="B87" s="33" t="s">
        <v>77</v>
      </c>
      <c r="C87" s="2" t="s">
        <v>75</v>
      </c>
      <c r="D87" s="2" t="s">
        <v>3</v>
      </c>
      <c r="E87" s="42">
        <v>14</v>
      </c>
      <c r="F87" s="39"/>
      <c r="G87" s="21">
        <f>(E87*F87)</f>
        <v>0</v>
      </c>
      <c r="H87" s="21"/>
    </row>
    <row r="88" spans="1:8" ht="15">
      <c r="A88" s="1">
        <v>2</v>
      </c>
      <c r="B88" s="57" t="s">
        <v>100</v>
      </c>
      <c r="C88" s="23" t="s">
        <v>92</v>
      </c>
      <c r="D88" s="23" t="s">
        <v>93</v>
      </c>
      <c r="E88" s="40">
        <v>14</v>
      </c>
      <c r="F88" s="39"/>
      <c r="G88" s="21"/>
      <c r="H88" s="21">
        <f>(E88*F88)</f>
        <v>0</v>
      </c>
    </row>
    <row r="89" spans="1:8" ht="15">
      <c r="A89" s="1"/>
      <c r="B89" s="57"/>
      <c r="C89" s="23"/>
      <c r="D89" s="23"/>
      <c r="E89" s="40"/>
      <c r="F89" s="39"/>
      <c r="G89" s="21"/>
      <c r="H89" s="21"/>
    </row>
    <row r="90" spans="1:8" ht="15">
      <c r="A90">
        <v>3</v>
      </c>
      <c r="B90" s="34" t="s">
        <v>77</v>
      </c>
      <c r="C90" s="51" t="s">
        <v>145</v>
      </c>
      <c r="D90" s="2" t="s">
        <v>3</v>
      </c>
      <c r="E90" s="42">
        <v>1</v>
      </c>
      <c r="F90" s="39"/>
      <c r="G90" s="21">
        <f>(E90*F90)</f>
        <v>0</v>
      </c>
      <c r="H90" s="21"/>
    </row>
    <row r="91" spans="2:8" ht="15">
      <c r="B91" s="34"/>
      <c r="C91" s="51" t="s">
        <v>146</v>
      </c>
      <c r="D91" s="2"/>
      <c r="E91" s="42"/>
      <c r="F91" s="39"/>
      <c r="G91" s="21"/>
      <c r="H91" s="21"/>
    </row>
    <row r="92" spans="1:8" ht="15">
      <c r="A92">
        <v>4</v>
      </c>
      <c r="B92" s="33" t="s">
        <v>77</v>
      </c>
      <c r="C92" s="51" t="s">
        <v>147</v>
      </c>
      <c r="D92" s="2" t="s">
        <v>3</v>
      </c>
      <c r="E92" s="42">
        <v>1</v>
      </c>
      <c r="F92" s="39"/>
      <c r="G92" s="21"/>
      <c r="H92" s="21"/>
    </row>
    <row r="93" spans="1:8" ht="15">
      <c r="A93" s="1"/>
      <c r="B93" s="57"/>
      <c r="C93" s="23"/>
      <c r="D93" s="23"/>
      <c r="E93" s="40"/>
      <c r="F93" s="39"/>
      <c r="G93" s="21"/>
      <c r="H93" s="21"/>
    </row>
    <row r="94" spans="1:8" ht="15">
      <c r="A94" s="1">
        <v>5</v>
      </c>
      <c r="B94" s="33" t="s">
        <v>77</v>
      </c>
      <c r="C94" s="54" t="s">
        <v>148</v>
      </c>
      <c r="D94" s="23" t="s">
        <v>3</v>
      </c>
      <c r="E94" s="40">
        <v>1</v>
      </c>
      <c r="F94" s="39"/>
      <c r="G94" s="21">
        <f>(E94*F94)</f>
        <v>0</v>
      </c>
      <c r="H94" s="21"/>
    </row>
    <row r="95" spans="1:8" ht="15">
      <c r="A95">
        <v>6</v>
      </c>
      <c r="B95" s="33" t="s">
        <v>77</v>
      </c>
      <c r="C95" s="51" t="s">
        <v>149</v>
      </c>
      <c r="D95" s="2" t="s">
        <v>3</v>
      </c>
      <c r="E95" s="42">
        <v>1</v>
      </c>
      <c r="F95" s="39"/>
      <c r="G95" s="21"/>
      <c r="H95" s="21">
        <f>(E95*F95)</f>
        <v>0</v>
      </c>
    </row>
    <row r="96" spans="1:8" ht="15">
      <c r="A96" s="1"/>
      <c r="B96" s="57"/>
      <c r="C96" s="23"/>
      <c r="D96" s="23"/>
      <c r="E96" s="40"/>
      <c r="F96" s="39"/>
      <c r="G96" s="21"/>
      <c r="H96" s="21"/>
    </row>
    <row r="97" spans="1:8" ht="15">
      <c r="A97">
        <v>7</v>
      </c>
      <c r="B97" s="34" t="s">
        <v>77</v>
      </c>
      <c r="C97" s="51" t="s">
        <v>150</v>
      </c>
      <c r="D97" s="2" t="s">
        <v>3</v>
      </c>
      <c r="E97" s="42">
        <v>1</v>
      </c>
      <c r="F97" s="39"/>
      <c r="G97" s="21">
        <f>(E97*F97)</f>
        <v>0</v>
      </c>
      <c r="H97" s="21"/>
    </row>
    <row r="98" spans="2:8" ht="15">
      <c r="B98" s="34"/>
      <c r="C98" s="51" t="s">
        <v>152</v>
      </c>
      <c r="D98" s="2"/>
      <c r="E98" s="42"/>
      <c r="F98" s="39"/>
      <c r="G98" s="21"/>
      <c r="H98" s="21"/>
    </row>
    <row r="99" spans="1:8" ht="15">
      <c r="A99">
        <v>8</v>
      </c>
      <c r="B99" s="33" t="s">
        <v>77</v>
      </c>
      <c r="C99" s="51" t="s">
        <v>151</v>
      </c>
      <c r="D99" s="2" t="s">
        <v>3</v>
      </c>
      <c r="E99" s="42">
        <v>1</v>
      </c>
      <c r="F99" s="39"/>
      <c r="G99" s="21"/>
      <c r="H99" s="21">
        <f>(E99*F99)</f>
        <v>0</v>
      </c>
    </row>
    <row r="100" spans="1:8" ht="15">
      <c r="A100" s="1"/>
      <c r="B100" s="33"/>
      <c r="C100" s="23"/>
      <c r="D100" s="23"/>
      <c r="E100" s="40"/>
      <c r="F100" s="39"/>
      <c r="G100" s="21"/>
      <c r="H100" s="21"/>
    </row>
    <row r="101" spans="1:8" ht="15">
      <c r="A101">
        <v>9</v>
      </c>
      <c r="B101" s="37" t="s">
        <v>18</v>
      </c>
      <c r="C101" s="51" t="s">
        <v>153</v>
      </c>
      <c r="D101" s="2" t="s">
        <v>3</v>
      </c>
      <c r="E101" s="42">
        <v>1</v>
      </c>
      <c r="F101" s="39"/>
      <c r="G101" s="21">
        <f>(E101*F101)</f>
        <v>0</v>
      </c>
      <c r="H101" s="21"/>
    </row>
    <row r="102" spans="1:8" ht="15">
      <c r="A102" s="1">
        <v>10</v>
      </c>
      <c r="B102" s="37" t="s">
        <v>18</v>
      </c>
      <c r="C102" s="54" t="s">
        <v>154</v>
      </c>
      <c r="D102" s="23" t="s">
        <v>3</v>
      </c>
      <c r="E102" s="40">
        <v>1</v>
      </c>
      <c r="F102" s="39"/>
      <c r="G102" s="21"/>
      <c r="H102" s="21">
        <f>(E102*F102)</f>
        <v>0</v>
      </c>
    </row>
    <row r="103" spans="2:8" ht="15">
      <c r="B103" s="37"/>
      <c r="C103" s="62"/>
      <c r="D103" s="62"/>
      <c r="E103" s="42"/>
      <c r="F103" s="42"/>
      <c r="G103" s="42"/>
      <c r="H103" s="42"/>
    </row>
    <row r="104" spans="1:8" ht="15">
      <c r="A104" s="10"/>
      <c r="B104" s="20"/>
      <c r="C104" s="11" t="s">
        <v>0</v>
      </c>
      <c r="D104" s="10"/>
      <c r="E104" s="44"/>
      <c r="F104" s="41"/>
      <c r="G104" s="41">
        <f>SUM(G87:G103)</f>
        <v>0</v>
      </c>
      <c r="H104" s="41">
        <f>SUM(H87:H103)</f>
        <v>0</v>
      </c>
    </row>
    <row r="105" spans="1:8" ht="15">
      <c r="A105" s="1">
        <v>11</v>
      </c>
      <c r="B105" s="34">
        <v>99873.2201</v>
      </c>
      <c r="C105" s="2" t="s">
        <v>19</v>
      </c>
      <c r="D105" s="2" t="s">
        <v>2</v>
      </c>
      <c r="E105" s="21">
        <f>(H104)</f>
        <v>0</v>
      </c>
      <c r="F105" s="21">
        <v>1.3</v>
      </c>
      <c r="G105" s="21"/>
      <c r="H105" s="21">
        <f>((E105/100)*F105)</f>
        <v>0</v>
      </c>
    </row>
    <row r="106" spans="1:8" ht="15" thickBot="1">
      <c r="A106" s="2"/>
      <c r="B106" s="49"/>
      <c r="E106" s="42"/>
      <c r="F106" s="42"/>
      <c r="G106" s="42"/>
      <c r="H106" s="42"/>
    </row>
    <row r="107" spans="1:8" ht="15.75" thickBot="1" thickTop="1">
      <c r="A107" s="5"/>
      <c r="B107" s="5"/>
      <c r="C107" s="6" t="s">
        <v>8</v>
      </c>
      <c r="D107" s="5"/>
      <c r="E107" s="43"/>
      <c r="F107" s="43"/>
      <c r="G107" s="22">
        <f>(G104)</f>
        <v>0</v>
      </c>
      <c r="H107" s="22">
        <f>SUM(H104:H106)</f>
        <v>0</v>
      </c>
    </row>
    <row r="108" spans="5:8" ht="15" thickTop="1">
      <c r="E108" s="42"/>
      <c r="F108" s="42"/>
      <c r="G108" s="42"/>
      <c r="H108" s="42"/>
    </row>
    <row r="109" spans="2:8" ht="15">
      <c r="B109" s="9">
        <v>800.733</v>
      </c>
      <c r="C109" s="8" t="s">
        <v>20</v>
      </c>
      <c r="E109" s="42"/>
      <c r="F109" s="42"/>
      <c r="G109" s="42"/>
      <c r="H109" s="42"/>
    </row>
    <row r="110" spans="3:8" ht="15">
      <c r="C110" s="2"/>
      <c r="E110" s="42"/>
      <c r="F110" s="42"/>
      <c r="G110" s="42"/>
      <c r="H110" s="42"/>
    </row>
    <row r="111" spans="3:8" ht="15">
      <c r="C111" s="2" t="s">
        <v>21</v>
      </c>
      <c r="E111" s="42"/>
      <c r="F111" s="42"/>
      <c r="G111" s="42"/>
      <c r="H111" s="42"/>
    </row>
    <row r="112" spans="3:8" ht="15">
      <c r="C112" s="2" t="s">
        <v>22</v>
      </c>
      <c r="E112" s="42"/>
      <c r="F112" s="42"/>
      <c r="G112" s="42"/>
      <c r="H112" s="42"/>
    </row>
    <row r="113" spans="3:8" ht="15">
      <c r="C113" s="2" t="s">
        <v>34</v>
      </c>
      <c r="E113" s="42"/>
      <c r="F113" s="42"/>
      <c r="G113" s="42"/>
      <c r="H113" s="42"/>
    </row>
    <row r="114" spans="1:8" ht="15">
      <c r="A114">
        <v>1</v>
      </c>
      <c r="B114" s="49">
        <v>73311.1113</v>
      </c>
      <c r="C114" s="62" t="s">
        <v>62</v>
      </c>
      <c r="D114" s="62" t="s">
        <v>1</v>
      </c>
      <c r="E114" s="42">
        <v>5</v>
      </c>
      <c r="F114" s="42"/>
      <c r="G114" s="42"/>
      <c r="H114" s="42">
        <f>(E114*F114)</f>
        <v>0</v>
      </c>
    </row>
    <row r="115" spans="1:8" ht="15">
      <c r="A115">
        <v>2</v>
      </c>
      <c r="B115" s="49">
        <v>73311.1115</v>
      </c>
      <c r="C115" s="62" t="s">
        <v>7</v>
      </c>
      <c r="D115" s="62" t="s">
        <v>1</v>
      </c>
      <c r="E115" s="42">
        <v>2</v>
      </c>
      <c r="F115" s="42"/>
      <c r="G115" s="42"/>
      <c r="H115" s="42">
        <f>(E115*F115)</f>
        <v>0</v>
      </c>
    </row>
    <row r="116" spans="1:8" ht="15">
      <c r="A116">
        <v>3</v>
      </c>
      <c r="B116" s="49">
        <v>73311.1117</v>
      </c>
      <c r="C116" s="62" t="s">
        <v>63</v>
      </c>
      <c r="D116" s="62" t="s">
        <v>1</v>
      </c>
      <c r="E116" s="42">
        <v>10</v>
      </c>
      <c r="F116" s="42"/>
      <c r="G116" s="42"/>
      <c r="H116" s="42">
        <f>(E116*F116)</f>
        <v>0</v>
      </c>
    </row>
    <row r="117" spans="3:8" ht="15">
      <c r="C117" s="2"/>
      <c r="E117" s="42"/>
      <c r="F117" s="42"/>
      <c r="G117" s="42"/>
      <c r="H117" s="42"/>
    </row>
    <row r="118" spans="2:8" ht="15">
      <c r="B118" s="49"/>
      <c r="C118" s="2" t="s">
        <v>23</v>
      </c>
      <c r="E118" s="42"/>
      <c r="F118" s="39"/>
      <c r="G118" s="21"/>
      <c r="H118" s="21"/>
    </row>
    <row r="119" spans="1:8" ht="15">
      <c r="A119" s="1">
        <v>4</v>
      </c>
      <c r="B119" s="34">
        <v>73319.0107</v>
      </c>
      <c r="C119" s="2" t="s">
        <v>24</v>
      </c>
      <c r="D119" s="2" t="s">
        <v>1</v>
      </c>
      <c r="E119" s="21">
        <f>E114+E115+E116</f>
        <v>17</v>
      </c>
      <c r="F119" s="39"/>
      <c r="G119" s="21"/>
      <c r="H119" s="21">
        <f>(E119*F119)</f>
        <v>0</v>
      </c>
    </row>
    <row r="120" spans="1:8" ht="15">
      <c r="A120" s="1"/>
      <c r="B120" s="34"/>
      <c r="C120" s="2"/>
      <c r="D120" s="2"/>
      <c r="E120" s="21"/>
      <c r="F120" s="39"/>
      <c r="G120" s="21"/>
      <c r="H120" s="21"/>
    </row>
    <row r="121" spans="1:8" ht="15">
      <c r="A121" s="10"/>
      <c r="B121" s="20"/>
      <c r="C121" s="11" t="s">
        <v>0</v>
      </c>
      <c r="D121" s="10"/>
      <c r="E121" s="44"/>
      <c r="F121" s="44"/>
      <c r="G121" s="44">
        <f>SUM(G114:G120)</f>
        <v>0</v>
      </c>
      <c r="H121" s="41">
        <f>SUM(H112:H120)</f>
        <v>0</v>
      </c>
    </row>
    <row r="122" spans="1:8" ht="15">
      <c r="A122" s="1">
        <v>5</v>
      </c>
      <c r="B122" s="34">
        <v>99873.3201</v>
      </c>
      <c r="C122" s="2" t="s">
        <v>19</v>
      </c>
      <c r="D122" s="2" t="s">
        <v>2</v>
      </c>
      <c r="E122" s="21">
        <f>(H121)</f>
        <v>0</v>
      </c>
      <c r="F122" s="21">
        <v>1.5</v>
      </c>
      <c r="G122" s="42"/>
      <c r="H122" s="21">
        <f>((E122/100)*F122)</f>
        <v>0</v>
      </c>
    </row>
    <row r="123" spans="1:8" ht="15" thickBot="1">
      <c r="A123" s="2"/>
      <c r="E123" s="21"/>
      <c r="F123" s="42"/>
      <c r="G123" s="42"/>
      <c r="H123" s="21"/>
    </row>
    <row r="124" spans="1:8" ht="15.75" thickBot="1" thickTop="1">
      <c r="A124" s="5"/>
      <c r="B124" s="5"/>
      <c r="C124" s="6" t="s">
        <v>8</v>
      </c>
      <c r="D124" s="5"/>
      <c r="E124" s="43"/>
      <c r="F124" s="43"/>
      <c r="G124" s="43">
        <f>G121</f>
        <v>0</v>
      </c>
      <c r="H124" s="22">
        <f>SUM(H121:H123)</f>
        <v>0</v>
      </c>
    </row>
    <row r="125" spans="1:8" ht="15" thickTop="1">
      <c r="A125" s="35"/>
      <c r="B125" s="35"/>
      <c r="C125" s="36"/>
      <c r="D125" s="35"/>
      <c r="E125" s="48"/>
      <c r="F125" s="48"/>
      <c r="G125" s="48"/>
      <c r="H125" s="45"/>
    </row>
    <row r="126" spans="2:8" ht="15">
      <c r="B126" s="9">
        <v>800.722</v>
      </c>
      <c r="C126" s="8" t="s">
        <v>117</v>
      </c>
      <c r="E126" s="42"/>
      <c r="F126" s="42"/>
      <c r="G126" s="42"/>
      <c r="H126" s="42"/>
    </row>
    <row r="127" spans="5:8" ht="15">
      <c r="E127" s="42"/>
      <c r="F127" s="42"/>
      <c r="G127" s="42"/>
      <c r="H127" s="42"/>
    </row>
    <row r="128" spans="3:8" ht="15">
      <c r="C128" s="61" t="s">
        <v>118</v>
      </c>
      <c r="E128" s="42"/>
      <c r="F128" s="42"/>
      <c r="G128" s="42"/>
      <c r="H128" s="42"/>
    </row>
    <row r="129" spans="1:8" ht="15">
      <c r="A129">
        <v>1</v>
      </c>
      <c r="B129" s="49">
        <v>72217.1211</v>
      </c>
      <c r="C129" s="61" t="s">
        <v>123</v>
      </c>
      <c r="D129" s="62" t="s">
        <v>1</v>
      </c>
      <c r="E129" s="42">
        <v>3</v>
      </c>
      <c r="F129" s="42"/>
      <c r="G129" s="42"/>
      <c r="H129" s="42">
        <f>(E129*F129)</f>
        <v>0</v>
      </c>
    </row>
    <row r="130" spans="2:8" ht="15">
      <c r="B130" s="49"/>
      <c r="C130" s="61"/>
      <c r="D130" s="62"/>
      <c r="E130" s="42"/>
      <c r="F130" s="42"/>
      <c r="G130" s="42"/>
      <c r="H130" s="42"/>
    </row>
    <row r="131" spans="2:8" ht="15">
      <c r="B131" s="49"/>
      <c r="C131" s="61" t="s">
        <v>119</v>
      </c>
      <c r="E131" s="42"/>
      <c r="F131" s="42"/>
      <c r="G131" s="42"/>
      <c r="H131" s="42"/>
    </row>
    <row r="132" spans="1:8" ht="15">
      <c r="A132">
        <v>2</v>
      </c>
      <c r="B132" s="49">
        <v>72229.0226</v>
      </c>
      <c r="C132" s="61" t="s">
        <v>76</v>
      </c>
      <c r="D132" s="62" t="s">
        <v>1</v>
      </c>
      <c r="E132" s="42">
        <v>3</v>
      </c>
      <c r="F132" s="42"/>
      <c r="G132" s="42"/>
      <c r="H132" s="42">
        <f>(E132*F132)</f>
        <v>0</v>
      </c>
    </row>
    <row r="133" spans="1:8" ht="15">
      <c r="A133" s="49"/>
      <c r="B133" s="49"/>
      <c r="C133" s="49"/>
      <c r="D133" s="49"/>
      <c r="E133" s="49"/>
      <c r="F133" s="49"/>
      <c r="G133" s="49"/>
      <c r="H133" s="49"/>
    </row>
    <row r="134" spans="2:8" ht="15">
      <c r="B134" s="49"/>
      <c r="C134" s="61" t="s">
        <v>120</v>
      </c>
      <c r="E134" s="42"/>
      <c r="F134" s="42"/>
      <c r="G134" s="42"/>
      <c r="H134" s="42"/>
    </row>
    <row r="135" spans="1:8" ht="15">
      <c r="A135">
        <v>3</v>
      </c>
      <c r="B135" s="49">
        <v>72229.0234</v>
      </c>
      <c r="C135" s="61" t="s">
        <v>121</v>
      </c>
      <c r="D135" s="62" t="s">
        <v>1</v>
      </c>
      <c r="E135" s="42">
        <v>3</v>
      </c>
      <c r="F135" s="42"/>
      <c r="G135" s="42"/>
      <c r="H135" s="42">
        <f>(E135*F135)</f>
        <v>0</v>
      </c>
    </row>
    <row r="136" spans="1:8" ht="15">
      <c r="A136" s="1"/>
      <c r="B136" s="34"/>
      <c r="C136" s="51"/>
      <c r="D136" s="2"/>
      <c r="E136" s="21"/>
      <c r="F136" s="39"/>
      <c r="G136" s="21"/>
      <c r="H136" s="21"/>
    </row>
    <row r="137" spans="1:8" ht="15">
      <c r="A137" s="10"/>
      <c r="B137" s="50"/>
      <c r="C137" s="26" t="s">
        <v>0</v>
      </c>
      <c r="D137" s="25"/>
      <c r="E137" s="25"/>
      <c r="F137" s="46"/>
      <c r="G137" s="41">
        <f>SUM(G129:G136)</f>
        <v>0</v>
      </c>
      <c r="H137" s="41">
        <f>SUM(H129:H136)</f>
        <v>0</v>
      </c>
    </row>
    <row r="138" spans="1:8" ht="15">
      <c r="A138" s="1">
        <v>4</v>
      </c>
      <c r="B138" s="33">
        <v>99872.2201</v>
      </c>
      <c r="C138" s="23" t="s">
        <v>19</v>
      </c>
      <c r="D138" s="23" t="s">
        <v>2</v>
      </c>
      <c r="E138" s="39">
        <f>(H137)</f>
        <v>0</v>
      </c>
      <c r="F138" s="39"/>
      <c r="G138" s="21"/>
      <c r="H138" s="21">
        <f>((E138/100)*F138)</f>
        <v>0</v>
      </c>
    </row>
    <row r="139" spans="1:8" ht="15" thickBot="1">
      <c r="A139" s="2"/>
      <c r="B139" s="24"/>
      <c r="C139" s="24"/>
      <c r="D139" s="24"/>
      <c r="E139" s="40"/>
      <c r="F139" s="40"/>
      <c r="G139" s="21"/>
      <c r="H139" s="21"/>
    </row>
    <row r="140" spans="1:8" ht="15.75" thickBot="1" thickTop="1">
      <c r="A140" s="5"/>
      <c r="B140" s="27"/>
      <c r="C140" s="28" t="s">
        <v>8</v>
      </c>
      <c r="D140" s="27"/>
      <c r="E140" s="47"/>
      <c r="F140" s="47"/>
      <c r="G140" s="22">
        <f>(G137)</f>
        <v>0</v>
      </c>
      <c r="H140" s="22">
        <f>SUM(H137:H138)</f>
        <v>0</v>
      </c>
    </row>
    <row r="141" spans="1:8" ht="15" thickTop="1">
      <c r="A141" s="35"/>
      <c r="B141" s="35"/>
      <c r="C141" s="36"/>
      <c r="D141" s="35"/>
      <c r="E141" s="48"/>
      <c r="F141" s="48"/>
      <c r="G141" s="48"/>
      <c r="H141" s="45"/>
    </row>
    <row r="142" spans="1:8" ht="15">
      <c r="A142" s="35"/>
      <c r="B142" s="35"/>
      <c r="C142" s="36"/>
      <c r="D142" s="35"/>
      <c r="E142" s="48"/>
      <c r="F142" s="48"/>
      <c r="G142" s="48"/>
      <c r="H142" s="45"/>
    </row>
    <row r="143" spans="2:8" ht="15">
      <c r="B143" s="9">
        <v>800.734</v>
      </c>
      <c r="C143" s="8" t="s">
        <v>11</v>
      </c>
      <c r="E143" s="42"/>
      <c r="F143" s="42"/>
      <c r="G143" s="42"/>
      <c r="H143" s="42"/>
    </row>
    <row r="144" spans="2:8" ht="15">
      <c r="B144" s="9"/>
      <c r="C144" s="8"/>
      <c r="E144" s="42"/>
      <c r="F144" s="42"/>
      <c r="G144" s="42"/>
      <c r="H144" s="42"/>
    </row>
    <row r="145" spans="1:8" ht="15">
      <c r="A145" s="1"/>
      <c r="B145" s="1"/>
      <c r="C145" s="2" t="s">
        <v>88</v>
      </c>
      <c r="D145" s="2"/>
      <c r="E145" s="42"/>
      <c r="F145" s="21"/>
      <c r="G145" s="21"/>
      <c r="H145" s="42"/>
    </row>
    <row r="146" spans="1:8" ht="15">
      <c r="A146">
        <v>1</v>
      </c>
      <c r="B146" s="62" t="s">
        <v>18</v>
      </c>
      <c r="C146" s="61" t="s">
        <v>62</v>
      </c>
      <c r="D146" s="62" t="s">
        <v>3</v>
      </c>
      <c r="E146" s="42">
        <v>4</v>
      </c>
      <c r="F146" s="42"/>
      <c r="G146" s="42">
        <f>(E146*F146)</f>
        <v>0</v>
      </c>
      <c r="H146" s="42"/>
    </row>
    <row r="147" spans="1:8" ht="15">
      <c r="A147">
        <v>2</v>
      </c>
      <c r="B147" s="62" t="s">
        <v>18</v>
      </c>
      <c r="C147" s="61" t="s">
        <v>63</v>
      </c>
      <c r="D147" s="62" t="s">
        <v>3</v>
      </c>
      <c r="E147" s="42">
        <v>7</v>
      </c>
      <c r="F147" s="42"/>
      <c r="G147" s="42">
        <f>(E147*F147)</f>
        <v>0</v>
      </c>
      <c r="H147" s="42"/>
    </row>
    <row r="148" spans="1:8" ht="15">
      <c r="A148" s="1"/>
      <c r="B148" s="2"/>
      <c r="C148" s="51"/>
      <c r="D148" s="2"/>
      <c r="E148" s="42"/>
      <c r="F148" s="21"/>
      <c r="G148" s="21"/>
      <c r="H148" s="42"/>
    </row>
    <row r="149" spans="1:8" ht="15">
      <c r="A149" s="1"/>
      <c r="B149" s="1"/>
      <c r="C149" s="2" t="s">
        <v>109</v>
      </c>
      <c r="D149" s="2"/>
      <c r="E149" s="42"/>
      <c r="F149" s="21"/>
      <c r="G149" s="21"/>
      <c r="H149" s="21"/>
    </row>
    <row r="150" spans="1:8" ht="15">
      <c r="A150">
        <v>3</v>
      </c>
      <c r="B150" s="62" t="s">
        <v>18</v>
      </c>
      <c r="C150" s="61" t="s">
        <v>62</v>
      </c>
      <c r="D150" s="62" t="s">
        <v>3</v>
      </c>
      <c r="E150" s="42">
        <v>1</v>
      </c>
      <c r="F150" s="42"/>
      <c r="G150" s="42">
        <f>(E150*F150)</f>
        <v>0</v>
      </c>
      <c r="H150" s="21"/>
    </row>
    <row r="151" spans="1:8" ht="15">
      <c r="A151">
        <v>4</v>
      </c>
      <c r="B151" s="62" t="s">
        <v>18</v>
      </c>
      <c r="C151" s="62" t="s">
        <v>63</v>
      </c>
      <c r="D151" s="62" t="s">
        <v>3</v>
      </c>
      <c r="E151" s="42">
        <v>2</v>
      </c>
      <c r="F151" s="42"/>
      <c r="G151" s="42">
        <f>(E151*F151)</f>
        <v>0</v>
      </c>
      <c r="H151" s="42"/>
    </row>
    <row r="152" spans="2:8" ht="15">
      <c r="B152" s="62"/>
      <c r="C152" s="62"/>
      <c r="D152" s="62"/>
      <c r="E152" s="42"/>
      <c r="F152" s="42"/>
      <c r="G152" s="42"/>
      <c r="H152" s="42"/>
    </row>
    <row r="153" spans="1:8" ht="15">
      <c r="A153" s="1"/>
      <c r="B153" s="1"/>
      <c r="C153" s="2" t="s">
        <v>89</v>
      </c>
      <c r="D153" s="2"/>
      <c r="E153" s="42"/>
      <c r="F153" s="21"/>
      <c r="G153" s="21"/>
      <c r="H153" s="42"/>
    </row>
    <row r="154" spans="1:8" ht="15">
      <c r="A154" s="1">
        <v>5</v>
      </c>
      <c r="B154" s="2" t="s">
        <v>18</v>
      </c>
      <c r="C154" s="51" t="s">
        <v>62</v>
      </c>
      <c r="D154" s="2" t="s">
        <v>3</v>
      </c>
      <c r="E154" s="42">
        <v>1</v>
      </c>
      <c r="F154" s="21"/>
      <c r="G154" s="21">
        <f>(E154*F154)</f>
        <v>0</v>
      </c>
      <c r="H154" s="42"/>
    </row>
    <row r="155" spans="1:8" ht="15">
      <c r="A155" s="1">
        <v>6</v>
      </c>
      <c r="B155" s="2" t="s">
        <v>18</v>
      </c>
      <c r="C155" s="2" t="s">
        <v>63</v>
      </c>
      <c r="D155" s="2" t="s">
        <v>3</v>
      </c>
      <c r="E155" s="42">
        <v>1</v>
      </c>
      <c r="F155" s="21"/>
      <c r="G155" s="21">
        <f>(E155*F155)</f>
        <v>0</v>
      </c>
      <c r="H155" s="42"/>
    </row>
    <row r="156" spans="2:8" ht="15">
      <c r="B156" s="9"/>
      <c r="C156" s="8"/>
      <c r="E156" s="42"/>
      <c r="F156" s="42"/>
      <c r="G156" s="42"/>
      <c r="H156" s="42"/>
    </row>
    <row r="157" spans="1:8" ht="15">
      <c r="A157" s="1"/>
      <c r="B157" s="1"/>
      <c r="C157" s="2" t="s">
        <v>94</v>
      </c>
      <c r="D157" s="2"/>
      <c r="E157" s="42"/>
      <c r="F157" s="21"/>
      <c r="G157" s="21"/>
      <c r="H157" s="42"/>
    </row>
    <row r="158" spans="1:8" ht="15">
      <c r="A158" s="1">
        <v>7</v>
      </c>
      <c r="B158" s="55" t="s">
        <v>77</v>
      </c>
      <c r="C158" s="51" t="s">
        <v>63</v>
      </c>
      <c r="D158" s="2" t="s">
        <v>3</v>
      </c>
      <c r="E158" s="42">
        <v>1</v>
      </c>
      <c r="F158" s="21"/>
      <c r="G158" s="21">
        <f>(E158*F158)</f>
        <v>0</v>
      </c>
      <c r="H158" s="42"/>
    </row>
    <row r="159" spans="1:8" ht="15">
      <c r="A159" s="1"/>
      <c r="B159" s="55"/>
      <c r="C159" s="51"/>
      <c r="D159" s="2"/>
      <c r="E159" s="42"/>
      <c r="F159" s="21"/>
      <c r="G159" s="21"/>
      <c r="H159" s="42"/>
    </row>
    <row r="160" spans="3:8" ht="15">
      <c r="C160" s="62" t="s">
        <v>91</v>
      </c>
      <c r="D160" s="62"/>
      <c r="E160" s="42"/>
      <c r="F160" s="42"/>
      <c r="G160" s="42"/>
      <c r="H160" s="42"/>
    </row>
    <row r="161" spans="1:8" ht="15">
      <c r="A161">
        <v>8</v>
      </c>
      <c r="B161" s="62" t="s">
        <v>18</v>
      </c>
      <c r="C161" s="61" t="s">
        <v>90</v>
      </c>
      <c r="D161" s="62" t="s">
        <v>3</v>
      </c>
      <c r="E161" s="42">
        <v>3</v>
      </c>
      <c r="F161" s="42"/>
      <c r="G161" s="42">
        <f>(E161*F161)</f>
        <v>0</v>
      </c>
      <c r="H161" s="42"/>
    </row>
    <row r="162" spans="2:8" ht="15">
      <c r="B162" s="64"/>
      <c r="C162" s="65"/>
      <c r="E162" s="42"/>
      <c r="F162" s="42"/>
      <c r="G162" s="42"/>
      <c r="H162" s="42"/>
    </row>
    <row r="163" spans="3:8" ht="15">
      <c r="C163" s="62" t="s">
        <v>124</v>
      </c>
      <c r="D163" s="62"/>
      <c r="E163" s="42"/>
      <c r="F163" s="42"/>
      <c r="G163" s="42"/>
      <c r="H163" s="42"/>
    </row>
    <row r="164" spans="1:8" ht="15">
      <c r="A164">
        <v>9</v>
      </c>
      <c r="B164" s="62" t="s">
        <v>18</v>
      </c>
      <c r="C164" s="61" t="s">
        <v>155</v>
      </c>
      <c r="D164" s="62" t="s">
        <v>3</v>
      </c>
      <c r="E164" s="42">
        <v>1</v>
      </c>
      <c r="F164" s="42"/>
      <c r="G164" s="42">
        <f>(E164*F164)</f>
        <v>0</v>
      </c>
      <c r="H164" s="42"/>
    </row>
    <row r="165" spans="1:8" ht="15">
      <c r="A165" s="1"/>
      <c r="B165" s="55"/>
      <c r="C165" s="51"/>
      <c r="D165" s="2"/>
      <c r="E165" s="42"/>
      <c r="F165" s="21"/>
      <c r="G165" s="21"/>
      <c r="H165" s="42"/>
    </row>
    <row r="166" spans="3:8" ht="15">
      <c r="C166" s="2" t="s">
        <v>71</v>
      </c>
      <c r="E166" s="42"/>
      <c r="F166" s="21"/>
      <c r="G166" s="21"/>
      <c r="H166" s="21"/>
    </row>
    <row r="167" spans="3:8" ht="15">
      <c r="C167" s="2" t="s">
        <v>72</v>
      </c>
      <c r="E167" s="42"/>
      <c r="F167" s="21"/>
      <c r="G167" s="21"/>
      <c r="H167" s="21"/>
    </row>
    <row r="168" spans="1:8" ht="15">
      <c r="A168" s="1">
        <v>10</v>
      </c>
      <c r="B168" s="34">
        <v>73429.1113</v>
      </c>
      <c r="C168" s="2" t="s">
        <v>26</v>
      </c>
      <c r="D168" s="2" t="s">
        <v>3</v>
      </c>
      <c r="E168" s="42">
        <v>8</v>
      </c>
      <c r="F168" s="21"/>
      <c r="G168" s="21"/>
      <c r="H168" s="21">
        <f>(E168*F168)</f>
        <v>0</v>
      </c>
    </row>
    <row r="169" spans="2:8" ht="15">
      <c r="B169" s="9"/>
      <c r="C169" s="8"/>
      <c r="E169" s="42"/>
      <c r="F169" s="42"/>
      <c r="G169" s="42"/>
      <c r="H169" s="42"/>
    </row>
    <row r="170" spans="1:8" ht="15">
      <c r="A170" s="1"/>
      <c r="B170" s="2"/>
      <c r="C170" s="2" t="s">
        <v>25</v>
      </c>
      <c r="D170" s="2"/>
      <c r="E170" s="42"/>
      <c r="F170" s="39"/>
      <c r="G170" s="21"/>
      <c r="H170" s="21"/>
    </row>
    <row r="171" spans="3:8" ht="15">
      <c r="C171" s="2" t="s">
        <v>70</v>
      </c>
      <c r="E171" s="42"/>
      <c r="F171" s="21"/>
      <c r="G171" s="21"/>
      <c r="H171" s="21"/>
    </row>
    <row r="172" spans="1:8" ht="15">
      <c r="A172">
        <v>11</v>
      </c>
      <c r="B172" s="49">
        <v>73420.9112</v>
      </c>
      <c r="C172" s="61" t="s">
        <v>173</v>
      </c>
      <c r="D172" s="62" t="s">
        <v>3</v>
      </c>
      <c r="E172" s="42">
        <f>E199</f>
        <v>2</v>
      </c>
      <c r="F172" s="42"/>
      <c r="G172" s="42"/>
      <c r="H172" s="42">
        <f>(E172*F172)</f>
        <v>0</v>
      </c>
    </row>
    <row r="173" spans="1:8" ht="15">
      <c r="A173" s="1">
        <v>12</v>
      </c>
      <c r="B173" s="34">
        <v>73420.9113</v>
      </c>
      <c r="C173" s="51" t="s">
        <v>26</v>
      </c>
      <c r="D173" s="2" t="s">
        <v>3</v>
      </c>
      <c r="E173" s="42">
        <f>E146+E150+E154+E161+E196+E197+E200+E201</f>
        <v>61</v>
      </c>
      <c r="F173" s="42"/>
      <c r="G173" s="21"/>
      <c r="H173" s="21">
        <f>(E173*F173)</f>
        <v>0</v>
      </c>
    </row>
    <row r="174" spans="1:8" ht="15">
      <c r="A174" s="1">
        <v>13</v>
      </c>
      <c r="B174" s="34">
        <v>73420.9115</v>
      </c>
      <c r="C174" s="2" t="s">
        <v>69</v>
      </c>
      <c r="D174" s="2" t="s">
        <v>3</v>
      </c>
      <c r="E174" s="42">
        <f>E164</f>
        <v>1</v>
      </c>
      <c r="F174" s="21"/>
      <c r="G174" s="21"/>
      <c r="H174" s="21">
        <f>(E174*F174)</f>
        <v>0</v>
      </c>
    </row>
    <row r="175" spans="1:8" ht="15">
      <c r="A175" s="1">
        <v>14</v>
      </c>
      <c r="B175" s="34">
        <v>73420.9117</v>
      </c>
      <c r="C175" s="2" t="s">
        <v>110</v>
      </c>
      <c r="D175" s="2" t="s">
        <v>3</v>
      </c>
      <c r="E175" s="42">
        <f>E147+E151+E155+E158</f>
        <v>11</v>
      </c>
      <c r="F175" s="42"/>
      <c r="G175" s="21"/>
      <c r="H175" s="21">
        <f>(E175*F175)</f>
        <v>0</v>
      </c>
    </row>
    <row r="176" spans="1:8" ht="15">
      <c r="A176" s="1"/>
      <c r="B176" s="34"/>
      <c r="C176" s="2"/>
      <c r="D176" s="2"/>
      <c r="E176" s="42"/>
      <c r="F176" s="42"/>
      <c r="G176" s="21"/>
      <c r="H176" s="21"/>
    </row>
    <row r="177" spans="2:8" ht="15">
      <c r="B177" s="49"/>
      <c r="C177" s="2" t="s">
        <v>73</v>
      </c>
      <c r="E177" s="42"/>
      <c r="F177" s="21"/>
      <c r="G177" s="21"/>
      <c r="H177" s="21"/>
    </row>
    <row r="178" spans="1:8" ht="15">
      <c r="A178" s="1">
        <v>15</v>
      </c>
      <c r="B178" s="34">
        <v>73441.1141</v>
      </c>
      <c r="C178" s="51" t="s">
        <v>97</v>
      </c>
      <c r="D178" s="2" t="s">
        <v>3</v>
      </c>
      <c r="E178" s="42">
        <v>8</v>
      </c>
      <c r="F178" s="21"/>
      <c r="G178" s="21"/>
      <c r="H178" s="21">
        <f>(E178*F178)</f>
        <v>0</v>
      </c>
    </row>
    <row r="179" spans="1:8" ht="15">
      <c r="A179" s="1"/>
      <c r="B179" s="34"/>
      <c r="C179" s="2"/>
      <c r="D179" s="2"/>
      <c r="E179" s="42"/>
      <c r="F179" s="21"/>
      <c r="G179" s="21"/>
      <c r="H179" s="21"/>
    </row>
    <row r="180" spans="2:8" ht="15">
      <c r="B180" s="49"/>
      <c r="C180" s="2" t="s">
        <v>74</v>
      </c>
      <c r="E180" s="42"/>
      <c r="F180" s="21"/>
      <c r="G180" s="21"/>
      <c r="H180" s="21"/>
    </row>
    <row r="181" spans="1:8" ht="15">
      <c r="A181" s="1">
        <v>16</v>
      </c>
      <c r="B181" s="56" t="s">
        <v>99</v>
      </c>
      <c r="C181" s="51" t="s">
        <v>98</v>
      </c>
      <c r="D181" s="2" t="s">
        <v>3</v>
      </c>
      <c r="E181" s="42">
        <v>4</v>
      </c>
      <c r="F181" s="21"/>
      <c r="G181" s="21"/>
      <c r="H181" s="21">
        <f>(E181*F181)</f>
        <v>0</v>
      </c>
    </row>
    <row r="182" spans="1:8" ht="15">
      <c r="A182" s="1"/>
      <c r="B182" s="56"/>
      <c r="C182" s="51"/>
      <c r="D182" s="2"/>
      <c r="E182" s="42"/>
      <c r="F182" s="21"/>
      <c r="G182" s="21"/>
      <c r="H182" s="21"/>
    </row>
    <row r="183" spans="2:8" ht="15">
      <c r="B183" s="49"/>
      <c r="C183" s="51" t="s">
        <v>103</v>
      </c>
      <c r="E183" s="42"/>
      <c r="F183" s="21"/>
      <c r="G183" s="21"/>
      <c r="H183" s="21"/>
    </row>
    <row r="184" spans="1:8" ht="15">
      <c r="A184" s="1">
        <v>17</v>
      </c>
      <c r="B184" s="56" t="s">
        <v>77</v>
      </c>
      <c r="C184" s="58" t="s">
        <v>104</v>
      </c>
      <c r="D184" s="2" t="s">
        <v>3</v>
      </c>
      <c r="E184" s="42">
        <v>1</v>
      </c>
      <c r="F184" s="21"/>
      <c r="G184" s="21"/>
      <c r="H184" s="21">
        <f>(E184*F184)</f>
        <v>0</v>
      </c>
    </row>
    <row r="185" spans="1:8" ht="15">
      <c r="A185" s="1"/>
      <c r="B185" s="56"/>
      <c r="C185" s="2"/>
      <c r="D185" s="2"/>
      <c r="E185" s="42"/>
      <c r="F185" s="21"/>
      <c r="G185" s="21"/>
      <c r="H185" s="21"/>
    </row>
    <row r="186" spans="2:8" ht="15">
      <c r="B186" s="49"/>
      <c r="C186" s="51" t="s">
        <v>105</v>
      </c>
      <c r="E186" s="42"/>
      <c r="F186" s="21"/>
      <c r="G186" s="21"/>
      <c r="H186" s="21"/>
    </row>
    <row r="187" spans="1:8" ht="15">
      <c r="A187" s="1">
        <v>18</v>
      </c>
      <c r="B187" s="55" t="s">
        <v>77</v>
      </c>
      <c r="C187" s="58" t="s">
        <v>106</v>
      </c>
      <c r="D187" s="2" t="s">
        <v>3</v>
      </c>
      <c r="E187" s="42">
        <v>1</v>
      </c>
      <c r="F187" s="21"/>
      <c r="G187" s="21"/>
      <c r="H187" s="21">
        <f>(E187*F187)</f>
        <v>0</v>
      </c>
    </row>
    <row r="188" spans="1:8" ht="15">
      <c r="A188" s="1"/>
      <c r="B188" s="55"/>
      <c r="C188" s="58"/>
      <c r="D188" s="2"/>
      <c r="E188" s="42"/>
      <c r="F188" s="21"/>
      <c r="G188" s="21"/>
      <c r="H188" s="21"/>
    </row>
    <row r="189" spans="1:8" ht="15">
      <c r="A189" s="1"/>
      <c r="B189" s="1"/>
      <c r="C189" s="2" t="s">
        <v>156</v>
      </c>
      <c r="D189" s="2"/>
      <c r="E189" s="42"/>
      <c r="F189" s="21"/>
      <c r="G189" s="21"/>
      <c r="H189" s="21"/>
    </row>
    <row r="190" spans="1:8" ht="15">
      <c r="A190">
        <v>19</v>
      </c>
      <c r="B190" s="62" t="s">
        <v>18</v>
      </c>
      <c r="C190" s="61" t="s">
        <v>157</v>
      </c>
      <c r="D190" s="62" t="s">
        <v>3</v>
      </c>
      <c r="E190" s="42">
        <v>1</v>
      </c>
      <c r="F190" s="42"/>
      <c r="G190" s="42">
        <f>(E190*F190)</f>
        <v>0</v>
      </c>
      <c r="H190" s="21"/>
    </row>
    <row r="191" spans="1:8" ht="15">
      <c r="A191">
        <v>20</v>
      </c>
      <c r="B191" s="62" t="s">
        <v>18</v>
      </c>
      <c r="C191" s="61" t="s">
        <v>158</v>
      </c>
      <c r="D191" s="62" t="s">
        <v>3</v>
      </c>
      <c r="E191" s="42">
        <v>1</v>
      </c>
      <c r="F191" s="42"/>
      <c r="G191" s="42">
        <f>(E191*F191)</f>
        <v>0</v>
      </c>
      <c r="H191" s="21"/>
    </row>
    <row r="192" spans="1:8" ht="15">
      <c r="A192">
        <v>21</v>
      </c>
      <c r="B192" s="62" t="s">
        <v>18</v>
      </c>
      <c r="C192" s="61" t="s">
        <v>159</v>
      </c>
      <c r="D192" s="62" t="s">
        <v>3</v>
      </c>
      <c r="E192" s="42">
        <v>3</v>
      </c>
      <c r="F192" s="42"/>
      <c r="G192" s="42">
        <f>(E192*F192)</f>
        <v>0</v>
      </c>
      <c r="H192" s="21"/>
    </row>
    <row r="193" spans="1:8" ht="15">
      <c r="A193">
        <v>22</v>
      </c>
      <c r="B193" s="62" t="s">
        <v>18</v>
      </c>
      <c r="C193" s="61" t="s">
        <v>160</v>
      </c>
      <c r="D193" s="62" t="s">
        <v>3</v>
      </c>
      <c r="E193" s="42">
        <v>25</v>
      </c>
      <c r="F193" s="42"/>
      <c r="G193" s="42">
        <f>(E193*F193)</f>
        <v>0</v>
      </c>
      <c r="H193" s="21"/>
    </row>
    <row r="194" spans="1:8" ht="15">
      <c r="A194">
        <v>23</v>
      </c>
      <c r="B194" s="62" t="s">
        <v>18</v>
      </c>
      <c r="C194" s="61" t="s">
        <v>161</v>
      </c>
      <c r="D194" s="62" t="s">
        <v>3</v>
      </c>
      <c r="E194" s="42">
        <v>2</v>
      </c>
      <c r="F194" s="42"/>
      <c r="G194" s="42">
        <f>(E194*F194)</f>
        <v>0</v>
      </c>
      <c r="H194" s="21"/>
    </row>
    <row r="195" spans="2:8" ht="15">
      <c r="B195" s="49"/>
      <c r="C195" s="62"/>
      <c r="E195" s="42"/>
      <c r="F195" s="42"/>
      <c r="G195" s="42"/>
      <c r="H195" s="42"/>
    </row>
    <row r="196" spans="1:8" ht="15">
      <c r="A196">
        <v>24</v>
      </c>
      <c r="B196" s="62" t="s">
        <v>18</v>
      </c>
      <c r="C196" s="61" t="s">
        <v>111</v>
      </c>
      <c r="D196" s="62" t="s">
        <v>3</v>
      </c>
      <c r="E196" s="42">
        <v>26</v>
      </c>
      <c r="F196" s="42"/>
      <c r="G196" s="42">
        <f>(E196*F196)</f>
        <v>0</v>
      </c>
      <c r="H196" s="42"/>
    </row>
    <row r="197" spans="1:8" ht="15">
      <c r="A197">
        <v>25</v>
      </c>
      <c r="B197" s="62" t="s">
        <v>18</v>
      </c>
      <c r="C197" s="61" t="s">
        <v>168</v>
      </c>
      <c r="D197" s="62" t="s">
        <v>3</v>
      </c>
      <c r="E197" s="42">
        <v>1</v>
      </c>
      <c r="F197" s="42"/>
      <c r="G197" s="42">
        <f>(E197*F197)</f>
        <v>0</v>
      </c>
      <c r="H197" s="42"/>
    </row>
    <row r="198" spans="2:8" ht="15">
      <c r="B198" s="62"/>
      <c r="C198" s="62"/>
      <c r="D198" s="62"/>
      <c r="E198" s="42"/>
      <c r="F198" s="42"/>
      <c r="G198" s="42"/>
      <c r="H198" s="42"/>
    </row>
    <row r="199" spans="1:8" ht="15">
      <c r="A199">
        <v>26</v>
      </c>
      <c r="B199" s="62" t="s">
        <v>18</v>
      </c>
      <c r="C199" s="61" t="s">
        <v>167</v>
      </c>
      <c r="D199" s="62" t="s">
        <v>3</v>
      </c>
      <c r="E199" s="42">
        <v>2</v>
      </c>
      <c r="F199" s="42"/>
      <c r="G199" s="42">
        <f>(E199*F199)</f>
        <v>0</v>
      </c>
      <c r="H199" s="42"/>
    </row>
    <row r="200" spans="1:8" ht="15">
      <c r="A200">
        <v>27</v>
      </c>
      <c r="B200" s="62" t="s">
        <v>18</v>
      </c>
      <c r="C200" s="61" t="s">
        <v>112</v>
      </c>
      <c r="D200" s="62" t="s">
        <v>3</v>
      </c>
      <c r="E200" s="42">
        <v>24</v>
      </c>
      <c r="F200" s="42"/>
      <c r="G200" s="42">
        <f>(E200*F200)</f>
        <v>0</v>
      </c>
      <c r="H200" s="42"/>
    </row>
    <row r="201" spans="1:8" ht="15">
      <c r="A201">
        <v>28</v>
      </c>
      <c r="B201" s="62" t="s">
        <v>18</v>
      </c>
      <c r="C201" s="61" t="s">
        <v>169</v>
      </c>
      <c r="D201" s="62" t="s">
        <v>3</v>
      </c>
      <c r="E201" s="42">
        <v>1</v>
      </c>
      <c r="F201" s="42"/>
      <c r="G201" s="42">
        <f>(E201*F201)</f>
        <v>0</v>
      </c>
      <c r="H201" s="42"/>
    </row>
    <row r="202" spans="2:8" ht="15">
      <c r="B202" s="49"/>
      <c r="C202" s="62"/>
      <c r="E202" s="42"/>
      <c r="F202" s="42"/>
      <c r="G202" s="42"/>
      <c r="H202" s="42"/>
    </row>
    <row r="203" spans="3:8" ht="15">
      <c r="C203" s="61" t="s">
        <v>170</v>
      </c>
      <c r="E203" s="42"/>
      <c r="F203" s="42"/>
      <c r="G203" s="42"/>
      <c r="H203" s="42"/>
    </row>
    <row r="204" spans="1:8" ht="15">
      <c r="A204">
        <v>29</v>
      </c>
      <c r="B204" s="60" t="s">
        <v>171</v>
      </c>
      <c r="C204" s="62" t="s">
        <v>172</v>
      </c>
      <c r="D204" s="62" t="s">
        <v>3</v>
      </c>
      <c r="E204" s="42">
        <v>54</v>
      </c>
      <c r="F204" s="42"/>
      <c r="G204" s="42"/>
      <c r="H204" s="42">
        <f>(E204*F204)</f>
        <v>0</v>
      </c>
    </row>
    <row r="205" spans="1:8" ht="15">
      <c r="A205" s="1"/>
      <c r="B205" s="55"/>
      <c r="C205" s="58"/>
      <c r="D205" s="2"/>
      <c r="E205" s="42"/>
      <c r="F205" s="21"/>
      <c r="G205" s="21"/>
      <c r="H205" s="21"/>
    </row>
    <row r="206" spans="1:8" ht="15">
      <c r="A206" s="10"/>
      <c r="B206" s="10"/>
      <c r="C206" s="11" t="s">
        <v>27</v>
      </c>
      <c r="D206" s="10"/>
      <c r="E206" s="44"/>
      <c r="F206" s="41"/>
      <c r="G206" s="41">
        <f>SUM(G146:G205)</f>
        <v>0</v>
      </c>
      <c r="H206" s="41">
        <f>SUM(H146:H205)</f>
        <v>0</v>
      </c>
    </row>
    <row r="207" spans="1:8" ht="15">
      <c r="A207" s="1">
        <v>30</v>
      </c>
      <c r="B207" s="1">
        <v>99873.4201</v>
      </c>
      <c r="C207" s="2" t="s">
        <v>19</v>
      </c>
      <c r="D207" s="2" t="s">
        <v>2</v>
      </c>
      <c r="E207" s="21">
        <f>(H206)</f>
        <v>0</v>
      </c>
      <c r="F207" s="21"/>
      <c r="G207" s="21"/>
      <c r="H207" s="21">
        <f>((E207/100)*F207)</f>
        <v>0</v>
      </c>
    </row>
    <row r="208" spans="1:8" ht="15" thickBot="1">
      <c r="A208" s="2"/>
      <c r="E208" s="42"/>
      <c r="F208" s="21"/>
      <c r="G208" s="21"/>
      <c r="H208" s="21"/>
    </row>
    <row r="209" spans="1:8" ht="15.75" thickBot="1" thickTop="1">
      <c r="A209" s="5"/>
      <c r="B209" s="5"/>
      <c r="C209" s="6" t="s">
        <v>8</v>
      </c>
      <c r="D209" s="5"/>
      <c r="E209" s="43"/>
      <c r="F209" s="22"/>
      <c r="G209" s="22">
        <f>SUM(G206)</f>
        <v>0</v>
      </c>
      <c r="H209" s="22">
        <f>SUM(H206:H208)</f>
        <v>0</v>
      </c>
    </row>
    <row r="210" spans="1:8" ht="15" thickTop="1">
      <c r="A210" s="35"/>
      <c r="B210" s="35"/>
      <c r="C210" s="36"/>
      <c r="D210" s="35"/>
      <c r="E210" s="48"/>
      <c r="F210" s="45"/>
      <c r="G210" s="45"/>
      <c r="H210" s="45"/>
    </row>
    <row r="211" spans="2:8" ht="15">
      <c r="B211" s="64">
        <v>800.735</v>
      </c>
      <c r="C211" s="65" t="s">
        <v>113</v>
      </c>
      <c r="H211" s="42"/>
    </row>
    <row r="212" spans="2:8" ht="15">
      <c r="B212" s="64"/>
      <c r="C212" s="65"/>
      <c r="H212" s="42"/>
    </row>
    <row r="213" spans="1:8" ht="15">
      <c r="A213">
        <v>1</v>
      </c>
      <c r="B213" s="60" t="s">
        <v>174</v>
      </c>
      <c r="C213" s="62" t="s">
        <v>175</v>
      </c>
      <c r="D213" s="62" t="s">
        <v>85</v>
      </c>
      <c r="E213" s="42">
        <v>180</v>
      </c>
      <c r="F213" s="66"/>
      <c r="G213" s="42"/>
      <c r="H213" s="42">
        <f>(E213*F213)</f>
        <v>0</v>
      </c>
    </row>
    <row r="214" spans="2:8" ht="15">
      <c r="B214" s="60"/>
      <c r="C214" s="62"/>
      <c r="D214" s="62"/>
      <c r="E214" s="42"/>
      <c r="F214" s="66"/>
      <c r="G214" s="42"/>
      <c r="H214" s="42"/>
    </row>
    <row r="215" spans="1:8" ht="15">
      <c r="A215">
        <v>2</v>
      </c>
      <c r="B215" s="60" t="s">
        <v>176</v>
      </c>
      <c r="C215" s="61" t="s">
        <v>177</v>
      </c>
      <c r="D215" s="62" t="s">
        <v>3</v>
      </c>
      <c r="E215" s="52">
        <v>27</v>
      </c>
      <c r="F215" s="66"/>
      <c r="G215" s="63"/>
      <c r="H215" s="42">
        <f>(E215*F215)</f>
        <v>0</v>
      </c>
    </row>
    <row r="216" spans="2:8" ht="15">
      <c r="B216" s="60"/>
      <c r="C216" s="61"/>
      <c r="D216" s="62"/>
      <c r="E216" s="52"/>
      <c r="F216" s="66"/>
      <c r="G216" s="63"/>
      <c r="H216" s="42"/>
    </row>
    <row r="217" spans="1:8" ht="15">
      <c r="A217">
        <v>3</v>
      </c>
      <c r="B217" s="60" t="s">
        <v>178</v>
      </c>
      <c r="C217" s="61" t="s">
        <v>179</v>
      </c>
      <c r="D217" s="62" t="s">
        <v>85</v>
      </c>
      <c r="E217" s="52">
        <v>180</v>
      </c>
      <c r="F217" s="66"/>
      <c r="G217" s="63"/>
      <c r="H217" s="42">
        <f>(E217*F217)</f>
        <v>0</v>
      </c>
    </row>
    <row r="218" spans="2:8" ht="15">
      <c r="B218" s="60"/>
      <c r="C218" s="61"/>
      <c r="D218" s="62"/>
      <c r="E218" s="52"/>
      <c r="F218" s="66"/>
      <c r="G218" s="63"/>
      <c r="H218" s="42"/>
    </row>
    <row r="219" spans="1:8" ht="15">
      <c r="A219">
        <v>4</v>
      </c>
      <c r="B219" s="60" t="s">
        <v>180</v>
      </c>
      <c r="C219" s="61" t="s">
        <v>181</v>
      </c>
      <c r="D219" s="62" t="s">
        <v>85</v>
      </c>
      <c r="E219" s="52">
        <v>180</v>
      </c>
      <c r="F219" s="66"/>
      <c r="G219" s="63"/>
      <c r="H219" s="42">
        <f>(E219*F219)</f>
        <v>0</v>
      </c>
    </row>
    <row r="220" spans="2:8" ht="15">
      <c r="B220" s="60"/>
      <c r="C220" s="61"/>
      <c r="D220" s="62"/>
      <c r="E220" s="52"/>
      <c r="F220" s="66"/>
      <c r="G220" s="63"/>
      <c r="H220" s="42"/>
    </row>
    <row r="221" spans="1:8" ht="15">
      <c r="A221">
        <v>5</v>
      </c>
      <c r="B221" s="68" t="s">
        <v>77</v>
      </c>
      <c r="C221" s="69" t="s">
        <v>182</v>
      </c>
      <c r="D221" s="70" t="s">
        <v>6</v>
      </c>
      <c r="E221" s="71">
        <v>10</v>
      </c>
      <c r="F221" s="72"/>
      <c r="G221" s="63"/>
      <c r="H221" s="73">
        <f>E221*F221</f>
        <v>0</v>
      </c>
    </row>
    <row r="222" spans="1:8" ht="15">
      <c r="A222" s="10"/>
      <c r="B222" s="10"/>
      <c r="C222" s="74" t="s">
        <v>27</v>
      </c>
      <c r="D222" s="10"/>
      <c r="E222" s="10"/>
      <c r="F222" s="75"/>
      <c r="G222" s="44">
        <f>SUM(G217:G219)</f>
        <v>0</v>
      </c>
      <c r="H222" s="44">
        <f>SUM(H213:H221)</f>
        <v>0</v>
      </c>
    </row>
    <row r="223" spans="1:8" ht="15">
      <c r="A223">
        <v>6</v>
      </c>
      <c r="B223">
        <v>99873.5201</v>
      </c>
      <c r="C223" s="62" t="s">
        <v>19</v>
      </c>
      <c r="D223" s="62" t="s">
        <v>2</v>
      </c>
      <c r="E223" s="42">
        <f>(H222)</f>
        <v>0</v>
      </c>
      <c r="F223" s="63"/>
      <c r="G223" s="42"/>
      <c r="H223" s="42">
        <f>((E223/100)*F223)</f>
        <v>0</v>
      </c>
    </row>
    <row r="224" spans="3:8" ht="15" thickBot="1">
      <c r="C224" s="62"/>
      <c r="F224" s="63"/>
      <c r="G224" s="42"/>
      <c r="H224" s="42"/>
    </row>
    <row r="225" spans="1:8" ht="15.75" thickBot="1" thickTop="1">
      <c r="A225" s="5"/>
      <c r="B225" s="5"/>
      <c r="C225" s="76" t="s">
        <v>8</v>
      </c>
      <c r="D225" s="5"/>
      <c r="E225" s="5"/>
      <c r="F225" s="77"/>
      <c r="G225" s="43">
        <f>SUM(G222)</f>
        <v>0</v>
      </c>
      <c r="H225" s="43">
        <f>SUM(H222:H224)</f>
        <v>0</v>
      </c>
    </row>
    <row r="226" spans="1:8" ht="15" thickTop="1">
      <c r="A226" s="35"/>
      <c r="B226" s="35"/>
      <c r="C226" s="36"/>
      <c r="D226" s="35"/>
      <c r="E226" s="48"/>
      <c r="F226" s="45"/>
      <c r="G226" s="45"/>
      <c r="H226" s="45"/>
    </row>
    <row r="227" spans="1:8" ht="15">
      <c r="A227" s="35"/>
      <c r="B227" s="35"/>
      <c r="C227" s="36"/>
      <c r="D227" s="35"/>
      <c r="E227" s="48"/>
      <c r="F227" s="45"/>
      <c r="G227" s="45"/>
      <c r="H227" s="45"/>
    </row>
    <row r="228" spans="2:8" ht="15">
      <c r="B228" s="31">
        <v>800.713</v>
      </c>
      <c r="C228" s="8" t="s">
        <v>78</v>
      </c>
      <c r="E228" s="42"/>
      <c r="F228" s="21"/>
      <c r="G228" s="21"/>
      <c r="H228" s="21"/>
    </row>
    <row r="229" spans="2:8" ht="15">
      <c r="B229" s="4"/>
      <c r="E229" s="42"/>
      <c r="F229" s="21"/>
      <c r="G229" s="21"/>
      <c r="H229" s="21"/>
    </row>
    <row r="230" spans="3:8" ht="15">
      <c r="C230" s="2" t="s">
        <v>79</v>
      </c>
      <c r="E230" s="42"/>
      <c r="F230" s="42"/>
      <c r="G230" s="21"/>
      <c r="H230" s="21"/>
    </row>
    <row r="231" spans="2:8" ht="15">
      <c r="B231" s="4"/>
      <c r="C231" s="2" t="s">
        <v>81</v>
      </c>
      <c r="E231" s="42"/>
      <c r="F231" s="42"/>
      <c r="G231" s="21"/>
      <c r="H231" s="21"/>
    </row>
    <row r="232" spans="1:8" ht="15">
      <c r="A232">
        <v>1</v>
      </c>
      <c r="B232" s="67" t="s">
        <v>77</v>
      </c>
      <c r="C232" s="61" t="s">
        <v>125</v>
      </c>
      <c r="D232" t="s">
        <v>1</v>
      </c>
      <c r="E232" s="42">
        <v>5</v>
      </c>
      <c r="F232" s="42"/>
      <c r="G232" s="42">
        <f>(E232*F232)</f>
        <v>0</v>
      </c>
      <c r="H232" s="63"/>
    </row>
    <row r="233" spans="1:8" ht="15">
      <c r="A233">
        <v>2</v>
      </c>
      <c r="B233" s="67" t="s">
        <v>77</v>
      </c>
      <c r="C233" s="61" t="s">
        <v>126</v>
      </c>
      <c r="D233" t="s">
        <v>1</v>
      </c>
      <c r="E233" s="42">
        <v>2</v>
      </c>
      <c r="F233" s="42"/>
      <c r="G233" s="42">
        <f>(E233*F233)</f>
        <v>0</v>
      </c>
      <c r="H233" s="63"/>
    </row>
    <row r="234" spans="1:8" ht="15">
      <c r="A234">
        <v>3</v>
      </c>
      <c r="B234" s="67" t="s">
        <v>77</v>
      </c>
      <c r="C234" s="61" t="s">
        <v>127</v>
      </c>
      <c r="D234" t="s">
        <v>1</v>
      </c>
      <c r="E234" s="42">
        <v>10</v>
      </c>
      <c r="F234" s="42"/>
      <c r="G234" s="42">
        <f>(E234*F234)</f>
        <v>0</v>
      </c>
      <c r="H234" s="63"/>
    </row>
    <row r="235" spans="1:8" ht="15">
      <c r="A235" s="1"/>
      <c r="B235" s="32"/>
      <c r="C235" s="51"/>
      <c r="E235" s="42"/>
      <c r="F235" s="40"/>
      <c r="G235" s="21"/>
      <c r="H235" s="21"/>
    </row>
    <row r="236" spans="1:8" ht="15">
      <c r="A236" s="1">
        <v>4</v>
      </c>
      <c r="B236" s="32" t="s">
        <v>77</v>
      </c>
      <c r="C236" s="2" t="s">
        <v>80</v>
      </c>
      <c r="D236" s="2" t="s">
        <v>1</v>
      </c>
      <c r="E236" s="42">
        <f>SUM(E232:E235)</f>
        <v>17</v>
      </c>
      <c r="F236" s="21"/>
      <c r="G236" s="21"/>
      <c r="H236" s="21">
        <f>(E236*F236)</f>
        <v>0</v>
      </c>
    </row>
    <row r="237" spans="1:8" ht="15">
      <c r="A237" s="1"/>
      <c r="B237" s="32"/>
      <c r="C237" s="2"/>
      <c r="D237" s="2"/>
      <c r="E237" s="42"/>
      <c r="F237" s="21"/>
      <c r="G237" s="21"/>
      <c r="H237" s="21"/>
    </row>
    <row r="238" spans="1:8" ht="15">
      <c r="A238" s="10"/>
      <c r="B238" s="10"/>
      <c r="C238" s="11" t="s">
        <v>0</v>
      </c>
      <c r="D238" s="10"/>
      <c r="E238" s="41"/>
      <c r="F238" s="41"/>
      <c r="G238" s="41">
        <f>SUM(G232:G237)</f>
        <v>0</v>
      </c>
      <c r="H238" s="41">
        <f>SUM(H232:H237)</f>
        <v>0</v>
      </c>
    </row>
    <row r="239" spans="1:8" ht="15">
      <c r="A239" s="1">
        <v>5</v>
      </c>
      <c r="B239" s="1">
        <v>99871.3201</v>
      </c>
      <c r="C239" s="2" t="s">
        <v>19</v>
      </c>
      <c r="D239" s="2" t="s">
        <v>2</v>
      </c>
      <c r="E239" s="21">
        <f>(H236)</f>
        <v>0</v>
      </c>
      <c r="F239" s="21"/>
      <c r="G239" s="21"/>
      <c r="H239" s="21">
        <f>((E239/100)*F239)</f>
        <v>0</v>
      </c>
    </row>
    <row r="240" spans="1:8" ht="15" thickBot="1">
      <c r="A240" s="2"/>
      <c r="E240" s="21"/>
      <c r="F240" s="21"/>
      <c r="G240" s="21"/>
      <c r="H240" s="21"/>
    </row>
    <row r="241" spans="1:8" ht="15.75" thickBot="1" thickTop="1">
      <c r="A241" s="5"/>
      <c r="B241" s="5"/>
      <c r="C241" s="6" t="s">
        <v>8</v>
      </c>
      <c r="D241" s="5"/>
      <c r="E241" s="22"/>
      <c r="F241" s="22"/>
      <c r="G241" s="22">
        <f>(G238)</f>
        <v>0</v>
      </c>
      <c r="H241" s="22">
        <f>SUM(H238:H240)</f>
        <v>0</v>
      </c>
    </row>
    <row r="242" spans="3:8" ht="15" thickTop="1">
      <c r="C242" s="2"/>
      <c r="E242" s="42"/>
      <c r="F242" s="21"/>
      <c r="G242" s="21"/>
      <c r="H242" s="21"/>
    </row>
    <row r="243" spans="2:8" ht="15">
      <c r="B243" s="9">
        <v>800.783</v>
      </c>
      <c r="C243" s="8" t="s">
        <v>12</v>
      </c>
      <c r="E243" s="42"/>
      <c r="F243" s="21"/>
      <c r="G243" s="21"/>
      <c r="H243" s="21"/>
    </row>
    <row r="244" spans="3:8" ht="15">
      <c r="C244" s="2" t="s">
        <v>82</v>
      </c>
      <c r="E244" s="42"/>
      <c r="F244" s="21"/>
      <c r="G244" s="21"/>
      <c r="H244" s="21"/>
    </row>
    <row r="245" spans="3:8" ht="15">
      <c r="C245" s="2" t="s">
        <v>83</v>
      </c>
      <c r="E245" s="42"/>
      <c r="F245" s="21"/>
      <c r="G245" s="21"/>
      <c r="H245" s="21"/>
    </row>
    <row r="246" spans="3:8" ht="15">
      <c r="C246" s="2" t="s">
        <v>28</v>
      </c>
      <c r="E246" s="42"/>
      <c r="F246" s="21"/>
      <c r="G246" s="21"/>
      <c r="H246" s="21"/>
    </row>
    <row r="247" spans="1:8" ht="15">
      <c r="A247" s="1">
        <v>1</v>
      </c>
      <c r="B247" s="4">
        <v>78322.21</v>
      </c>
      <c r="C247" s="2" t="s">
        <v>84</v>
      </c>
      <c r="D247" s="2" t="s">
        <v>85</v>
      </c>
      <c r="E247" s="42">
        <v>12</v>
      </c>
      <c r="F247" s="21"/>
      <c r="G247" s="21"/>
      <c r="H247" s="21">
        <f>(E247*F247)</f>
        <v>0</v>
      </c>
    </row>
    <row r="248" spans="1:8" ht="15">
      <c r="A248" s="1">
        <v>2</v>
      </c>
      <c r="B248" s="4">
        <v>78322.61</v>
      </c>
      <c r="C248" s="2" t="s">
        <v>86</v>
      </c>
      <c r="D248" s="2" t="s">
        <v>85</v>
      </c>
      <c r="E248" s="42">
        <v>12</v>
      </c>
      <c r="F248" s="21"/>
      <c r="G248" s="21"/>
      <c r="H248" s="21">
        <f>(E248*F248)</f>
        <v>0</v>
      </c>
    </row>
    <row r="249" spans="2:8" ht="15">
      <c r="B249" s="4"/>
      <c r="E249" s="42"/>
      <c r="F249" s="21"/>
      <c r="G249" s="21"/>
      <c r="H249" s="21"/>
    </row>
    <row r="250" spans="2:8" ht="15">
      <c r="B250" s="4"/>
      <c r="C250" s="2" t="s">
        <v>29</v>
      </c>
      <c r="E250" s="42"/>
      <c r="F250" s="21"/>
      <c r="G250" s="21"/>
      <c r="H250" s="21"/>
    </row>
    <row r="251" spans="2:8" ht="15">
      <c r="B251" s="4"/>
      <c r="C251" s="2" t="s">
        <v>28</v>
      </c>
      <c r="E251" s="42"/>
      <c r="F251" s="21"/>
      <c r="G251" s="21"/>
      <c r="H251" s="21"/>
    </row>
    <row r="252" spans="1:8" ht="15">
      <c r="A252" s="1">
        <v>3</v>
      </c>
      <c r="B252" s="4">
        <v>78342.414</v>
      </c>
      <c r="C252" s="2" t="s">
        <v>30</v>
      </c>
      <c r="D252" s="2" t="s">
        <v>1</v>
      </c>
      <c r="E252" s="42">
        <v>17</v>
      </c>
      <c r="F252" s="21"/>
      <c r="G252" s="21"/>
      <c r="H252" s="21">
        <f>(E252*F252)</f>
        <v>0</v>
      </c>
    </row>
    <row r="253" spans="1:8" ht="15" thickBot="1">
      <c r="A253" s="1"/>
      <c r="B253" s="4"/>
      <c r="C253" s="2"/>
      <c r="D253" s="2"/>
      <c r="E253" s="42"/>
      <c r="F253" s="21"/>
      <c r="G253" s="21"/>
      <c r="H253" s="21"/>
    </row>
    <row r="254" spans="1:8" ht="15.75" thickBot="1" thickTop="1">
      <c r="A254" s="5"/>
      <c r="B254" s="12"/>
      <c r="C254" s="6" t="s">
        <v>8</v>
      </c>
      <c r="D254" s="5"/>
      <c r="E254" s="43"/>
      <c r="F254" s="22"/>
      <c r="G254" s="22"/>
      <c r="H254" s="22">
        <f>SUM(H247:H252)</f>
        <v>0</v>
      </c>
    </row>
    <row r="255" spans="2:8" ht="15" thickTop="1">
      <c r="B255" s="4"/>
      <c r="E255" s="42"/>
      <c r="F255" s="21"/>
      <c r="G255" s="21"/>
      <c r="H255" s="21"/>
    </row>
    <row r="256" spans="2:8" ht="15">
      <c r="B256" s="9">
        <v>800.767</v>
      </c>
      <c r="C256" s="8" t="s">
        <v>31</v>
      </c>
      <c r="E256" s="21"/>
      <c r="F256" s="21"/>
      <c r="G256" s="21"/>
      <c r="H256" s="21"/>
    </row>
    <row r="257" spans="5:8" ht="15">
      <c r="E257" s="21"/>
      <c r="F257" s="21"/>
      <c r="G257" s="21"/>
      <c r="H257" s="21"/>
    </row>
    <row r="258" spans="1:8" ht="15">
      <c r="A258">
        <v>1</v>
      </c>
      <c r="B258" s="2" t="s">
        <v>18</v>
      </c>
      <c r="C258" s="2" t="s">
        <v>32</v>
      </c>
      <c r="D258" s="2" t="s">
        <v>9</v>
      </c>
      <c r="E258" s="21">
        <v>19</v>
      </c>
      <c r="F258" s="21"/>
      <c r="G258" s="21">
        <f>(E258*F258)</f>
        <v>0</v>
      </c>
      <c r="H258" s="21"/>
    </row>
    <row r="259" spans="1:8" ht="15">
      <c r="A259" s="1">
        <v>2</v>
      </c>
      <c r="B259" s="1">
        <v>76799.5105</v>
      </c>
      <c r="C259" s="2" t="s">
        <v>33</v>
      </c>
      <c r="D259" s="2" t="s">
        <v>9</v>
      </c>
      <c r="E259" s="21">
        <v>19</v>
      </c>
      <c r="F259" s="21"/>
      <c r="G259" s="21"/>
      <c r="H259" s="21">
        <f>(E259*F259)</f>
        <v>0</v>
      </c>
    </row>
    <row r="260" spans="1:8" ht="15">
      <c r="A260" s="1"/>
      <c r="B260" s="1"/>
      <c r="C260" s="2"/>
      <c r="D260" s="2"/>
      <c r="E260" s="21"/>
      <c r="F260" s="21"/>
      <c r="G260" s="21"/>
      <c r="H260" s="21"/>
    </row>
    <row r="261" spans="1:8" ht="15">
      <c r="A261">
        <v>3</v>
      </c>
      <c r="B261" s="32" t="s">
        <v>77</v>
      </c>
      <c r="C261" s="2" t="s">
        <v>162</v>
      </c>
      <c r="D261" s="2" t="s">
        <v>107</v>
      </c>
      <c r="E261" s="21">
        <v>1</v>
      </c>
      <c r="F261" s="21"/>
      <c r="G261" s="21">
        <f>(E261*F261)</f>
        <v>0</v>
      </c>
      <c r="H261" s="21"/>
    </row>
    <row r="262" spans="1:8" ht="15">
      <c r="A262" s="1">
        <v>4</v>
      </c>
      <c r="B262" s="32" t="s">
        <v>77</v>
      </c>
      <c r="C262" s="2" t="s">
        <v>163</v>
      </c>
      <c r="D262" s="2" t="s">
        <v>107</v>
      </c>
      <c r="E262" s="42">
        <v>1</v>
      </c>
      <c r="F262" s="21"/>
      <c r="G262" s="21"/>
      <c r="H262" s="21">
        <f>(E262*F262)</f>
        <v>0</v>
      </c>
    </row>
    <row r="263" spans="1:8" ht="15">
      <c r="A263" s="1">
        <v>5</v>
      </c>
      <c r="B263" s="32" t="s">
        <v>77</v>
      </c>
      <c r="C263" s="2" t="s">
        <v>164</v>
      </c>
      <c r="D263" s="2" t="s">
        <v>107</v>
      </c>
      <c r="E263" s="42">
        <v>1</v>
      </c>
      <c r="F263" s="21"/>
      <c r="G263" s="21"/>
      <c r="H263" s="21">
        <f>(E263*F263)</f>
        <v>0</v>
      </c>
    </row>
    <row r="264" spans="1:8" ht="15">
      <c r="A264" s="1"/>
      <c r="B264" s="1"/>
      <c r="C264" s="2"/>
      <c r="D264" s="2"/>
      <c r="E264" s="21"/>
      <c r="F264" s="21"/>
      <c r="G264" s="21"/>
      <c r="H264" s="21"/>
    </row>
    <row r="265" spans="1:8" ht="15">
      <c r="A265" s="10"/>
      <c r="B265" s="10"/>
      <c r="C265" s="11" t="s">
        <v>0</v>
      </c>
      <c r="D265" s="10"/>
      <c r="E265" s="44"/>
      <c r="F265" s="44"/>
      <c r="G265" s="41">
        <f>SUM(G258:G264)</f>
        <v>0</v>
      </c>
      <c r="H265" s="41">
        <f>SUM(H258:H264)</f>
        <v>0</v>
      </c>
    </row>
    <row r="266" spans="1:8" ht="15">
      <c r="A266" s="1">
        <v>6</v>
      </c>
      <c r="B266" s="1">
        <v>99876.7201</v>
      </c>
      <c r="C266" s="2" t="s">
        <v>19</v>
      </c>
      <c r="D266" s="2" t="s">
        <v>2</v>
      </c>
      <c r="E266" s="21">
        <f>(H265)</f>
        <v>0</v>
      </c>
      <c r="F266" s="21"/>
      <c r="G266" s="21"/>
      <c r="H266" s="21">
        <f>((E266/100)*F266)</f>
        <v>0</v>
      </c>
    </row>
    <row r="267" spans="1:8" ht="15" thickBot="1">
      <c r="A267" s="2"/>
      <c r="E267" s="42"/>
      <c r="F267" s="42"/>
      <c r="G267" s="21"/>
      <c r="H267" s="21"/>
    </row>
    <row r="268" spans="3:62" s="5" customFormat="1" ht="15.75" thickBot="1" thickTop="1">
      <c r="C268" s="6" t="s">
        <v>8</v>
      </c>
      <c r="E268" s="43"/>
      <c r="F268" s="43"/>
      <c r="G268" s="22">
        <f>(G265)</f>
        <v>0</v>
      </c>
      <c r="H268" s="22">
        <f>SUM(H265:H267)</f>
        <v>0</v>
      </c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</row>
    <row r="269" spans="5:8" ht="15" thickTop="1">
      <c r="E269" s="42"/>
      <c r="F269" s="42"/>
      <c r="G269" s="42"/>
      <c r="H269" s="42"/>
    </row>
    <row r="270" spans="2:8" ht="15">
      <c r="B270" s="9"/>
      <c r="C270" s="8" t="s">
        <v>114</v>
      </c>
      <c r="E270" s="21"/>
      <c r="F270" s="21"/>
      <c r="G270" s="21"/>
      <c r="H270" s="21"/>
    </row>
    <row r="271" spans="5:8" ht="15">
      <c r="E271" s="21"/>
      <c r="F271" s="21"/>
      <c r="G271" s="21"/>
      <c r="H271" s="21"/>
    </row>
    <row r="272" spans="1:8" ht="15">
      <c r="A272" s="1"/>
      <c r="B272" s="32"/>
      <c r="C272" s="2" t="s">
        <v>115</v>
      </c>
      <c r="D272" s="2"/>
      <c r="E272" s="42"/>
      <c r="F272" s="21"/>
      <c r="G272" s="21"/>
      <c r="H272" s="21"/>
    </row>
    <row r="273" spans="1:8" ht="15">
      <c r="A273" s="1">
        <v>1</v>
      </c>
      <c r="B273" s="32" t="s">
        <v>77</v>
      </c>
      <c r="C273" s="2" t="s">
        <v>165</v>
      </c>
      <c r="D273" s="2" t="s">
        <v>3</v>
      </c>
      <c r="E273" s="42">
        <v>1</v>
      </c>
      <c r="F273" s="21"/>
      <c r="G273" s="21">
        <f>E273*F273</f>
        <v>0</v>
      </c>
      <c r="H273" s="21"/>
    </row>
    <row r="274" spans="1:8" ht="15">
      <c r="A274" s="1"/>
      <c r="B274" s="32"/>
      <c r="C274" s="2"/>
      <c r="D274" s="2"/>
      <c r="E274" s="42"/>
      <c r="F274" s="21"/>
      <c r="G274" s="21"/>
      <c r="H274" s="21"/>
    </row>
    <row r="275" spans="1:8" ht="15">
      <c r="A275" s="1">
        <v>2</v>
      </c>
      <c r="B275" s="34" t="s">
        <v>77</v>
      </c>
      <c r="C275" s="2" t="s">
        <v>116</v>
      </c>
      <c r="D275" s="2" t="s">
        <v>3</v>
      </c>
      <c r="E275" s="21">
        <v>1</v>
      </c>
      <c r="F275" s="21"/>
      <c r="G275" s="21"/>
      <c r="H275" s="21">
        <f>(E275*F275)</f>
        <v>0</v>
      </c>
    </row>
    <row r="276" spans="1:8" ht="15">
      <c r="A276" s="1"/>
      <c r="B276" s="1"/>
      <c r="C276" s="2"/>
      <c r="D276" s="2"/>
      <c r="E276" s="21"/>
      <c r="F276" s="21"/>
      <c r="G276" s="21"/>
      <c r="H276" s="21"/>
    </row>
    <row r="277" spans="1:8" ht="15">
      <c r="A277" s="10"/>
      <c r="B277" s="10"/>
      <c r="C277" s="11" t="s">
        <v>0</v>
      </c>
      <c r="D277" s="10"/>
      <c r="E277" s="44"/>
      <c r="F277" s="44"/>
      <c r="G277" s="41">
        <f>SUM(G272:G276)</f>
        <v>0</v>
      </c>
      <c r="H277" s="41">
        <f>SUM(H273:H276)</f>
        <v>0</v>
      </c>
    </row>
    <row r="278" spans="1:8" ht="15">
      <c r="A278" s="1">
        <v>3</v>
      </c>
      <c r="B278" s="1">
        <v>99876.7201</v>
      </c>
      <c r="C278" s="2" t="s">
        <v>19</v>
      </c>
      <c r="D278" s="2" t="s">
        <v>2</v>
      </c>
      <c r="E278" s="21">
        <f>(H277)</f>
        <v>0</v>
      </c>
      <c r="F278" s="21"/>
      <c r="G278" s="21"/>
      <c r="H278" s="21">
        <f>((E278/100)*F278)</f>
        <v>0</v>
      </c>
    </row>
    <row r="279" spans="1:8" ht="15" thickBot="1">
      <c r="A279" s="1"/>
      <c r="B279" s="1"/>
      <c r="C279" s="2"/>
      <c r="D279" s="2"/>
      <c r="E279" s="21"/>
      <c r="F279" s="21"/>
      <c r="G279" s="21"/>
      <c r="H279" s="21"/>
    </row>
    <row r="280" spans="1:8" ht="15.75" thickBot="1" thickTop="1">
      <c r="A280" s="5"/>
      <c r="B280" s="5"/>
      <c r="C280" s="6" t="s">
        <v>8</v>
      </c>
      <c r="D280" s="5"/>
      <c r="E280" s="22"/>
      <c r="F280" s="22"/>
      <c r="G280" s="22">
        <f>G277</f>
        <v>0</v>
      </c>
      <c r="H280" s="22">
        <f>H277+H278</f>
        <v>0</v>
      </c>
    </row>
    <row r="281" ht="15" thickTop="1"/>
  </sheetData>
  <sheetProtection/>
  <mergeCells count="1">
    <mergeCell ref="C2:F2"/>
  </mergeCell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1" sqref="F31"/>
    </sheetView>
  </sheetViews>
  <sheetFormatPr defaultColWidth="8.796875" defaultRowHeight="15"/>
  <cols>
    <col min="1" max="1" width="5.69921875" style="147" customWidth="1"/>
    <col min="2" max="2" width="15.69921875" style="147" customWidth="1"/>
    <col min="3" max="3" width="31.09765625" style="147" customWidth="1"/>
    <col min="4" max="6" width="8.69921875" style="147" customWidth="1"/>
    <col min="7" max="7" width="9" style="147" customWidth="1"/>
    <col min="8" max="16384" width="8.69921875" style="147" customWidth="1"/>
  </cols>
  <sheetData>
    <row r="1" spans="1:8" ht="15" thickBot="1">
      <c r="A1" s="148" t="s">
        <v>662</v>
      </c>
      <c r="B1" s="148"/>
      <c r="C1" s="148" t="s">
        <v>196</v>
      </c>
      <c r="D1" s="148" t="s">
        <v>663</v>
      </c>
      <c r="E1" s="148" t="s">
        <v>57</v>
      </c>
      <c r="F1" s="148" t="s">
        <v>664</v>
      </c>
      <c r="G1" s="153" t="s">
        <v>665</v>
      </c>
      <c r="H1" s="149"/>
    </row>
    <row r="2" spans="1:7" ht="14.25">
      <c r="A2" s="147">
        <v>1</v>
      </c>
      <c r="B2" s="146" t="s">
        <v>666</v>
      </c>
      <c r="C2" s="146" t="s">
        <v>667</v>
      </c>
      <c r="D2" s="150" t="s">
        <v>3</v>
      </c>
      <c r="E2" s="151">
        <v>1</v>
      </c>
      <c r="F2" s="152"/>
      <c r="G2" s="152">
        <f>F2*E2</f>
        <v>0</v>
      </c>
    </row>
    <row r="3" spans="1:7" ht="14.25">
      <c r="A3" s="147">
        <v>2</v>
      </c>
      <c r="B3" s="146">
        <v>723150303</v>
      </c>
      <c r="C3" s="146" t="s">
        <v>668</v>
      </c>
      <c r="D3" s="150" t="s">
        <v>1</v>
      </c>
      <c r="E3" s="151">
        <v>2</v>
      </c>
      <c r="F3" s="152"/>
      <c r="G3" s="152">
        <f>F3*E3</f>
        <v>0</v>
      </c>
    </row>
    <row r="4" spans="1:7" ht="14.25">
      <c r="A4" s="147">
        <v>3</v>
      </c>
      <c r="B4" s="146">
        <v>723150304</v>
      </c>
      <c r="C4" s="146" t="s">
        <v>669</v>
      </c>
      <c r="D4" s="150" t="s">
        <v>1</v>
      </c>
      <c r="E4" s="151">
        <v>31</v>
      </c>
      <c r="F4" s="152"/>
      <c r="G4" s="152">
        <f aca="true" t="shared" si="0" ref="G4:G24">F4*E4</f>
        <v>0</v>
      </c>
    </row>
    <row r="5" spans="1:7" ht="14.25">
      <c r="A5" s="147">
        <v>4</v>
      </c>
      <c r="B5" s="146">
        <v>723150306</v>
      </c>
      <c r="C5" s="146" t="s">
        <v>670</v>
      </c>
      <c r="D5" s="150" t="s">
        <v>1</v>
      </c>
      <c r="E5" s="151">
        <v>2</v>
      </c>
      <c r="F5" s="152"/>
      <c r="G5" s="152">
        <f t="shared" si="0"/>
        <v>0</v>
      </c>
    </row>
    <row r="6" spans="1:7" ht="14.25">
      <c r="A6" s="147">
        <v>5</v>
      </c>
      <c r="B6" s="146">
        <v>723150366</v>
      </c>
      <c r="C6" s="146" t="s">
        <v>671</v>
      </c>
      <c r="D6" s="150" t="s">
        <v>1</v>
      </c>
      <c r="E6" s="151">
        <v>0.4</v>
      </c>
      <c r="F6" s="152"/>
      <c r="G6" s="152">
        <f t="shared" si="0"/>
        <v>0</v>
      </c>
    </row>
    <row r="7" spans="1:7" ht="14.25">
      <c r="A7" s="147">
        <v>6</v>
      </c>
      <c r="B7" s="146">
        <v>723231112</v>
      </c>
      <c r="C7" s="146" t="s">
        <v>672</v>
      </c>
      <c r="D7" s="150" t="s">
        <v>3</v>
      </c>
      <c r="E7" s="151">
        <v>1</v>
      </c>
      <c r="F7" s="152"/>
      <c r="G7" s="152">
        <f t="shared" si="0"/>
        <v>0</v>
      </c>
    </row>
    <row r="8" spans="1:7" ht="14.25">
      <c r="A8" s="147">
        <v>7</v>
      </c>
      <c r="B8" s="146">
        <v>723231113</v>
      </c>
      <c r="C8" s="146" t="s">
        <v>673</v>
      </c>
      <c r="D8" s="150" t="s">
        <v>3</v>
      </c>
      <c r="E8" s="151">
        <v>1</v>
      </c>
      <c r="F8" s="152"/>
      <c r="G8" s="152">
        <f t="shared" si="0"/>
        <v>0</v>
      </c>
    </row>
    <row r="9" spans="1:7" ht="14.25">
      <c r="A9" s="147">
        <v>8</v>
      </c>
      <c r="B9" s="146">
        <v>723231115</v>
      </c>
      <c r="C9" s="146" t="s">
        <v>674</v>
      </c>
      <c r="D9" s="150" t="s">
        <v>3</v>
      </c>
      <c r="E9" s="151">
        <v>1</v>
      </c>
      <c r="F9" s="152"/>
      <c r="G9" s="152">
        <f t="shared" si="0"/>
        <v>0</v>
      </c>
    </row>
    <row r="10" spans="1:7" ht="14.25">
      <c r="A10" s="147">
        <v>9</v>
      </c>
      <c r="B10" s="146">
        <v>723231116</v>
      </c>
      <c r="C10" s="146" t="s">
        <v>675</v>
      </c>
      <c r="D10" s="150" t="s">
        <v>3</v>
      </c>
      <c r="E10" s="151">
        <v>2</v>
      </c>
      <c r="F10" s="152"/>
      <c r="G10" s="152">
        <f t="shared" si="0"/>
        <v>0</v>
      </c>
    </row>
    <row r="11" spans="1:7" ht="14.25">
      <c r="A11" s="147">
        <v>10</v>
      </c>
      <c r="B11" s="146" t="s">
        <v>666</v>
      </c>
      <c r="C11" s="146" t="s">
        <v>676</v>
      </c>
      <c r="D11" s="150" t="s">
        <v>3</v>
      </c>
      <c r="E11" s="151">
        <v>1</v>
      </c>
      <c r="F11" s="152"/>
      <c r="G11" s="152">
        <f t="shared" si="0"/>
        <v>0</v>
      </c>
    </row>
    <row r="12" spans="1:7" ht="14.25">
      <c r="A12" s="147">
        <v>11</v>
      </c>
      <c r="B12" s="146" t="s">
        <v>666</v>
      </c>
      <c r="C12" s="146" t="s">
        <v>677</v>
      </c>
      <c r="D12" s="150" t="s">
        <v>3</v>
      </c>
      <c r="E12" s="151">
        <v>2</v>
      </c>
      <c r="F12" s="152"/>
      <c r="G12" s="152">
        <f t="shared" si="0"/>
        <v>0</v>
      </c>
    </row>
    <row r="13" spans="1:7" ht="14.25">
      <c r="A13" s="147">
        <v>12</v>
      </c>
      <c r="B13" s="146" t="s">
        <v>666</v>
      </c>
      <c r="C13" s="146" t="s">
        <v>678</v>
      </c>
      <c r="D13" s="150" t="s">
        <v>3</v>
      </c>
      <c r="E13" s="151">
        <v>1</v>
      </c>
      <c r="F13" s="152"/>
      <c r="G13" s="152">
        <f t="shared" si="0"/>
        <v>0</v>
      </c>
    </row>
    <row r="14" spans="1:7" ht="14.25">
      <c r="A14" s="147">
        <v>13</v>
      </c>
      <c r="B14" s="146" t="s">
        <v>666</v>
      </c>
      <c r="C14" s="146" t="s">
        <v>679</v>
      </c>
      <c r="D14" s="150" t="s">
        <v>3</v>
      </c>
      <c r="E14" s="151">
        <v>1</v>
      </c>
      <c r="F14" s="152"/>
      <c r="G14" s="152">
        <f t="shared" si="0"/>
        <v>0</v>
      </c>
    </row>
    <row r="15" spans="1:7" ht="14.25">
      <c r="A15" s="147">
        <v>14</v>
      </c>
      <c r="B15" s="146" t="s">
        <v>666</v>
      </c>
      <c r="C15" s="146" t="s">
        <v>680</v>
      </c>
      <c r="D15" s="150" t="s">
        <v>9</v>
      </c>
      <c r="E15" s="151">
        <v>10</v>
      </c>
      <c r="F15" s="152"/>
      <c r="G15" s="152">
        <f t="shared" si="0"/>
        <v>0</v>
      </c>
    </row>
    <row r="16" spans="1:7" ht="14.25">
      <c r="A16" s="147">
        <v>15</v>
      </c>
      <c r="B16" s="146" t="s">
        <v>666</v>
      </c>
      <c r="C16" s="146" t="s">
        <v>681</v>
      </c>
      <c r="D16" s="150" t="s">
        <v>3</v>
      </c>
      <c r="E16" s="151">
        <v>1</v>
      </c>
      <c r="F16" s="152"/>
      <c r="G16" s="152">
        <f t="shared" si="0"/>
        <v>0</v>
      </c>
    </row>
    <row r="17" spans="1:7" ht="14.25">
      <c r="A17" s="147">
        <v>16</v>
      </c>
      <c r="B17" s="146" t="s">
        <v>666</v>
      </c>
      <c r="C17" s="146" t="s">
        <v>682</v>
      </c>
      <c r="D17" s="150" t="s">
        <v>1</v>
      </c>
      <c r="E17" s="151">
        <v>1</v>
      </c>
      <c r="F17" s="152"/>
      <c r="G17" s="152">
        <f t="shared" si="0"/>
        <v>0</v>
      </c>
    </row>
    <row r="18" spans="1:7" ht="14.25">
      <c r="A18" s="147">
        <v>17</v>
      </c>
      <c r="B18" s="146" t="s">
        <v>666</v>
      </c>
      <c r="C18" s="146" t="s">
        <v>683</v>
      </c>
      <c r="D18" s="150" t="s">
        <v>3</v>
      </c>
      <c r="E18" s="151">
        <v>1</v>
      </c>
      <c r="F18" s="152"/>
      <c r="G18" s="152">
        <f t="shared" si="0"/>
        <v>0</v>
      </c>
    </row>
    <row r="19" spans="1:7" ht="14.25">
      <c r="A19" s="147">
        <v>18</v>
      </c>
      <c r="B19" s="146" t="s">
        <v>666</v>
      </c>
      <c r="C19" s="146" t="s">
        <v>684</v>
      </c>
      <c r="D19" s="150" t="s">
        <v>3</v>
      </c>
      <c r="E19" s="151">
        <v>1</v>
      </c>
      <c r="F19" s="152"/>
      <c r="G19" s="152">
        <f t="shared" si="0"/>
        <v>0</v>
      </c>
    </row>
    <row r="20" spans="1:7" ht="14.25">
      <c r="A20" s="147">
        <v>19</v>
      </c>
      <c r="B20" s="146" t="s">
        <v>666</v>
      </c>
      <c r="C20" s="146" t="s">
        <v>685</v>
      </c>
      <c r="D20" s="150" t="s">
        <v>1</v>
      </c>
      <c r="E20" s="151">
        <v>35</v>
      </c>
      <c r="F20" s="152"/>
      <c r="G20" s="152">
        <f t="shared" si="0"/>
        <v>0</v>
      </c>
    </row>
    <row r="21" spans="1:7" ht="14.25">
      <c r="A21" s="147">
        <v>20</v>
      </c>
      <c r="B21" s="146" t="s">
        <v>666</v>
      </c>
      <c r="C21" s="146" t="s">
        <v>686</v>
      </c>
      <c r="D21" s="150" t="s">
        <v>687</v>
      </c>
      <c r="E21" s="151">
        <v>6</v>
      </c>
      <c r="F21" s="152"/>
      <c r="G21" s="152">
        <f t="shared" si="0"/>
        <v>0</v>
      </c>
    </row>
    <row r="22" spans="1:7" ht="14.25">
      <c r="A22" s="147">
        <v>21</v>
      </c>
      <c r="B22" s="146" t="s">
        <v>666</v>
      </c>
      <c r="C22" s="146" t="s">
        <v>688</v>
      </c>
      <c r="D22" s="150" t="s">
        <v>3</v>
      </c>
      <c r="E22" s="151">
        <v>1</v>
      </c>
      <c r="F22" s="152"/>
      <c r="G22" s="152">
        <f t="shared" si="0"/>
        <v>0</v>
      </c>
    </row>
    <row r="23" spans="1:7" ht="14.25">
      <c r="A23" s="147">
        <v>22</v>
      </c>
      <c r="B23" s="146" t="s">
        <v>666</v>
      </c>
      <c r="C23" s="146" t="s">
        <v>689</v>
      </c>
      <c r="D23" s="150" t="s">
        <v>1</v>
      </c>
      <c r="E23" s="151">
        <v>35</v>
      </c>
      <c r="F23" s="152"/>
      <c r="G23" s="152">
        <f t="shared" si="0"/>
        <v>0</v>
      </c>
    </row>
    <row r="24" spans="1:7" ht="15" thickBot="1">
      <c r="A24" s="156">
        <v>23</v>
      </c>
      <c r="B24" s="157" t="s">
        <v>666</v>
      </c>
      <c r="C24" s="157" t="s">
        <v>690</v>
      </c>
      <c r="D24" s="158" t="s">
        <v>3</v>
      </c>
      <c r="E24" s="159">
        <v>1</v>
      </c>
      <c r="F24" s="160"/>
      <c r="G24" s="160">
        <f t="shared" si="0"/>
        <v>0</v>
      </c>
    </row>
    <row r="25" spans="3:7" ht="14.25">
      <c r="C25" s="161" t="s">
        <v>691</v>
      </c>
      <c r="E25" s="154"/>
      <c r="G25" s="155">
        <f>SUM(G2:G24)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S21" sqref="S21"/>
    </sheetView>
  </sheetViews>
  <sheetFormatPr defaultColWidth="6.796875" defaultRowHeight="15"/>
  <cols>
    <col min="1" max="1" width="3.09765625" style="130" customWidth="1"/>
    <col min="2" max="2" width="3.69921875" style="131" customWidth="1"/>
    <col min="3" max="3" width="9.69921875" style="132" customWidth="1"/>
    <col min="4" max="4" width="26.69921875" style="133" customWidth="1"/>
    <col min="5" max="5" width="8" style="134" customWidth="1"/>
    <col min="6" max="6" width="4" style="135" customWidth="1"/>
    <col min="7" max="7" width="7.19921875" style="136" customWidth="1"/>
    <col min="8" max="9" width="7.19921875" style="136" hidden="1" customWidth="1"/>
    <col min="10" max="10" width="8" style="136" customWidth="1"/>
    <col min="11" max="11" width="5.59765625" style="137" hidden="1" customWidth="1"/>
    <col min="12" max="12" width="6.19921875" style="137" hidden="1" customWidth="1"/>
    <col min="13" max="13" width="6.796875" style="134" hidden="1" customWidth="1"/>
    <col min="14" max="14" width="5.19921875" style="134" hidden="1" customWidth="1"/>
    <col min="15" max="15" width="2.59765625" style="135" bestFit="1" customWidth="1"/>
    <col min="16" max="16384" width="6.796875" style="112" customWidth="1"/>
  </cols>
  <sheetData>
    <row r="1" spans="1:15" ht="9.75">
      <c r="A1" s="111" t="s">
        <v>368</v>
      </c>
      <c r="B1" s="112"/>
      <c r="C1" s="112"/>
      <c r="D1" s="112"/>
      <c r="E1" s="111" t="s">
        <v>369</v>
      </c>
      <c r="F1" s="112"/>
      <c r="G1" s="113"/>
      <c r="H1" s="112"/>
      <c r="I1" s="112"/>
      <c r="J1" s="113"/>
      <c r="K1" s="114"/>
      <c r="L1" s="112"/>
      <c r="M1" s="112"/>
      <c r="N1" s="112"/>
      <c r="O1" s="112"/>
    </row>
    <row r="2" spans="1:15" ht="9.75">
      <c r="A2" s="111" t="s">
        <v>370</v>
      </c>
      <c r="B2" s="112"/>
      <c r="C2" s="112"/>
      <c r="D2" s="112"/>
      <c r="E2" s="111" t="s">
        <v>371</v>
      </c>
      <c r="F2" s="112"/>
      <c r="G2" s="113"/>
      <c r="H2" s="116"/>
      <c r="I2" s="112"/>
      <c r="J2" s="113"/>
      <c r="K2" s="114"/>
      <c r="L2" s="112"/>
      <c r="M2" s="112"/>
      <c r="N2" s="112"/>
      <c r="O2" s="112"/>
    </row>
    <row r="3" spans="1:15" ht="9.75">
      <c r="A3" s="111" t="s">
        <v>372</v>
      </c>
      <c r="B3" s="112"/>
      <c r="C3" s="112"/>
      <c r="D3" s="112"/>
      <c r="E3" s="111" t="s">
        <v>373</v>
      </c>
      <c r="F3" s="112"/>
      <c r="G3" s="113"/>
      <c r="H3" s="112"/>
      <c r="I3" s="112"/>
      <c r="J3" s="113"/>
      <c r="K3" s="114"/>
      <c r="L3" s="112"/>
      <c r="M3" s="112"/>
      <c r="N3" s="112"/>
      <c r="O3" s="112"/>
    </row>
    <row r="4" spans="1:15" ht="9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9.75">
      <c r="A5" s="111" t="s">
        <v>374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9.7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9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4.25" thickBot="1">
      <c r="A8" s="112" t="s">
        <v>375</v>
      </c>
      <c r="B8" s="117"/>
      <c r="C8" s="116"/>
      <c r="D8" s="118" t="e">
        <f>CONCATENATE(#REF!," ",#REF!," ",#REF!," ",#REF!)</f>
        <v>#REF!</v>
      </c>
      <c r="E8" s="115"/>
      <c r="F8" s="112"/>
      <c r="G8" s="113"/>
      <c r="H8" s="113"/>
      <c r="I8" s="113"/>
      <c r="J8" s="113"/>
      <c r="K8" s="114"/>
      <c r="L8" s="114"/>
      <c r="M8" s="115"/>
      <c r="N8" s="115"/>
      <c r="O8" s="112"/>
    </row>
    <row r="9" spans="1:15" ht="10.5" thickTop="1">
      <c r="A9" s="119" t="s">
        <v>376</v>
      </c>
      <c r="B9" s="120" t="s">
        <v>377</v>
      </c>
      <c r="C9" s="120" t="s">
        <v>195</v>
      </c>
      <c r="D9" s="120" t="s">
        <v>378</v>
      </c>
      <c r="E9" s="120" t="s">
        <v>57</v>
      </c>
      <c r="F9" s="120" t="s">
        <v>379</v>
      </c>
      <c r="G9" s="120" t="s">
        <v>380</v>
      </c>
      <c r="H9" s="120" t="s">
        <v>381</v>
      </c>
      <c r="I9" s="120" t="s">
        <v>382</v>
      </c>
      <c r="J9" s="120" t="s">
        <v>383</v>
      </c>
      <c r="K9" s="121" t="s">
        <v>384</v>
      </c>
      <c r="L9" s="122"/>
      <c r="M9" s="123" t="s">
        <v>385</v>
      </c>
      <c r="N9" s="122"/>
      <c r="O9" s="124" t="s">
        <v>386</v>
      </c>
    </row>
    <row r="10" spans="1:15" ht="10.5" thickBot="1">
      <c r="A10" s="125" t="s">
        <v>387</v>
      </c>
      <c r="B10" s="126" t="s">
        <v>388</v>
      </c>
      <c r="C10" s="127"/>
      <c r="D10" s="126" t="s">
        <v>389</v>
      </c>
      <c r="E10" s="126" t="s">
        <v>390</v>
      </c>
      <c r="F10" s="126" t="s">
        <v>391</v>
      </c>
      <c r="G10" s="126" t="s">
        <v>392</v>
      </c>
      <c r="H10" s="126" t="s">
        <v>393</v>
      </c>
      <c r="I10" s="126" t="s">
        <v>394</v>
      </c>
      <c r="J10" s="126"/>
      <c r="K10" s="126" t="s">
        <v>380</v>
      </c>
      <c r="L10" s="126" t="s">
        <v>383</v>
      </c>
      <c r="M10" s="128" t="s">
        <v>380</v>
      </c>
      <c r="N10" s="126" t="s">
        <v>383</v>
      </c>
      <c r="O10" s="129" t="s">
        <v>2</v>
      </c>
    </row>
    <row r="11" ht="10.5" thickTop="1"/>
    <row r="12" ht="9.75">
      <c r="B12" s="138" t="s">
        <v>395</v>
      </c>
    </row>
    <row r="13" ht="9.75">
      <c r="B13" s="132" t="s">
        <v>395</v>
      </c>
    </row>
    <row r="14" spans="1:15" ht="9.75">
      <c r="A14" s="130">
        <v>1</v>
      </c>
      <c r="B14" s="131" t="s">
        <v>396</v>
      </c>
      <c r="C14" s="132" t="s">
        <v>397</v>
      </c>
      <c r="D14" s="133" t="s">
        <v>398</v>
      </c>
      <c r="E14" s="134">
        <v>64</v>
      </c>
      <c r="F14" s="135" t="s">
        <v>399</v>
      </c>
      <c r="I14" s="136">
        <f aca="true" t="shared" si="0" ref="I14:I50">ROUND(E14*G14,2)</f>
        <v>0</v>
      </c>
      <c r="J14" s="136">
        <f aca="true" t="shared" si="1" ref="J14:J50">ROUND(E14*G14,2)</f>
        <v>0</v>
      </c>
      <c r="O14" s="135">
        <v>20</v>
      </c>
    </row>
    <row r="15" spans="1:15" ht="9.75">
      <c r="A15" s="130">
        <v>2</v>
      </c>
      <c r="B15" s="131" t="s">
        <v>396</v>
      </c>
      <c r="C15" s="132" t="s">
        <v>400</v>
      </c>
      <c r="D15" s="133" t="s">
        <v>401</v>
      </c>
      <c r="E15" s="134">
        <v>13</v>
      </c>
      <c r="F15" s="135" t="s">
        <v>399</v>
      </c>
      <c r="I15" s="136">
        <f t="shared" si="0"/>
        <v>0</v>
      </c>
      <c r="J15" s="136">
        <f t="shared" si="1"/>
        <v>0</v>
      </c>
      <c r="O15" s="135">
        <v>20</v>
      </c>
    </row>
    <row r="16" spans="1:15" ht="9.75">
      <c r="A16" s="130">
        <v>3</v>
      </c>
      <c r="B16" s="131" t="s">
        <v>396</v>
      </c>
      <c r="C16" s="132" t="s">
        <v>402</v>
      </c>
      <c r="D16" s="133" t="s">
        <v>403</v>
      </c>
      <c r="E16" s="134">
        <v>35</v>
      </c>
      <c r="F16" s="135" t="s">
        <v>399</v>
      </c>
      <c r="I16" s="136">
        <f t="shared" si="0"/>
        <v>0</v>
      </c>
      <c r="J16" s="136">
        <f t="shared" si="1"/>
        <v>0</v>
      </c>
      <c r="K16" s="137">
        <v>0.00278</v>
      </c>
      <c r="L16" s="137">
        <f>E16*K16</f>
        <v>0.0973</v>
      </c>
      <c r="O16" s="135">
        <v>20</v>
      </c>
    </row>
    <row r="17" spans="1:15" ht="9.75">
      <c r="A17" s="130">
        <v>4</v>
      </c>
      <c r="B17" s="131" t="s">
        <v>396</v>
      </c>
      <c r="C17" s="132" t="s">
        <v>404</v>
      </c>
      <c r="D17" s="133" t="s">
        <v>405</v>
      </c>
      <c r="E17" s="134">
        <v>6</v>
      </c>
      <c r="F17" s="135" t="s">
        <v>399</v>
      </c>
      <c r="I17" s="136">
        <f t="shared" si="0"/>
        <v>0</v>
      </c>
      <c r="J17" s="136">
        <f t="shared" si="1"/>
        <v>0</v>
      </c>
      <c r="O17" s="135">
        <v>20</v>
      </c>
    </row>
    <row r="18" spans="1:15" ht="9.75">
      <c r="A18" s="130">
        <v>5</v>
      </c>
      <c r="B18" s="131" t="s">
        <v>396</v>
      </c>
      <c r="C18" s="132" t="s">
        <v>406</v>
      </c>
      <c r="D18" s="133" t="s">
        <v>407</v>
      </c>
      <c r="E18" s="134">
        <v>14</v>
      </c>
      <c r="F18" s="135" t="s">
        <v>399</v>
      </c>
      <c r="I18" s="136">
        <f t="shared" si="0"/>
        <v>0</v>
      </c>
      <c r="J18" s="136">
        <f t="shared" si="1"/>
        <v>0</v>
      </c>
      <c r="O18" s="135">
        <v>20</v>
      </c>
    </row>
    <row r="19" spans="1:15" ht="9.75">
      <c r="A19" s="130">
        <v>6</v>
      </c>
      <c r="B19" s="131" t="s">
        <v>396</v>
      </c>
      <c r="C19" s="132" t="s">
        <v>408</v>
      </c>
      <c r="D19" s="133" t="s">
        <v>409</v>
      </c>
      <c r="E19" s="134">
        <v>8</v>
      </c>
      <c r="F19" s="135" t="s">
        <v>399</v>
      </c>
      <c r="I19" s="136">
        <f t="shared" si="0"/>
        <v>0</v>
      </c>
      <c r="J19" s="136">
        <f t="shared" si="1"/>
        <v>0</v>
      </c>
      <c r="O19" s="135">
        <v>20</v>
      </c>
    </row>
    <row r="20" spans="1:15" ht="9.75">
      <c r="A20" s="130">
        <v>7</v>
      </c>
      <c r="B20" s="131" t="s">
        <v>396</v>
      </c>
      <c r="C20" s="132" t="s">
        <v>410</v>
      </c>
      <c r="D20" s="133" t="s">
        <v>411</v>
      </c>
      <c r="E20" s="134">
        <v>43</v>
      </c>
      <c r="F20" s="135" t="s">
        <v>399</v>
      </c>
      <c r="I20" s="136">
        <f t="shared" si="0"/>
        <v>0</v>
      </c>
      <c r="J20" s="136">
        <f t="shared" si="1"/>
        <v>0</v>
      </c>
      <c r="O20" s="135">
        <v>20</v>
      </c>
    </row>
    <row r="21" spans="1:15" ht="9.75">
      <c r="A21" s="130">
        <v>8</v>
      </c>
      <c r="B21" s="131" t="s">
        <v>396</v>
      </c>
      <c r="C21" s="132" t="s">
        <v>412</v>
      </c>
      <c r="D21" s="133" t="s">
        <v>413</v>
      </c>
      <c r="E21" s="134">
        <v>5</v>
      </c>
      <c r="F21" s="135" t="s">
        <v>399</v>
      </c>
      <c r="I21" s="136">
        <f t="shared" si="0"/>
        <v>0</v>
      </c>
      <c r="J21" s="136">
        <f t="shared" si="1"/>
        <v>0</v>
      </c>
      <c r="O21" s="135">
        <v>20</v>
      </c>
    </row>
    <row r="22" spans="1:15" ht="9.75">
      <c r="A22" s="130">
        <v>9</v>
      </c>
      <c r="B22" s="131" t="s">
        <v>396</v>
      </c>
      <c r="C22" s="132" t="s">
        <v>414</v>
      </c>
      <c r="D22" s="133" t="s">
        <v>415</v>
      </c>
      <c r="E22" s="134">
        <v>8</v>
      </c>
      <c r="F22" s="135" t="s">
        <v>399</v>
      </c>
      <c r="I22" s="136">
        <f t="shared" si="0"/>
        <v>0</v>
      </c>
      <c r="J22" s="136">
        <f t="shared" si="1"/>
        <v>0</v>
      </c>
      <c r="O22" s="135">
        <v>20</v>
      </c>
    </row>
    <row r="23" spans="1:15" ht="9.75">
      <c r="A23" s="130">
        <v>10</v>
      </c>
      <c r="B23" s="131" t="s">
        <v>396</v>
      </c>
      <c r="C23" s="132" t="s">
        <v>416</v>
      </c>
      <c r="D23" s="133" t="s">
        <v>417</v>
      </c>
      <c r="E23" s="134">
        <v>20</v>
      </c>
      <c r="F23" s="135" t="s">
        <v>399</v>
      </c>
      <c r="I23" s="136">
        <f t="shared" si="0"/>
        <v>0</v>
      </c>
      <c r="J23" s="136">
        <f t="shared" si="1"/>
        <v>0</v>
      </c>
      <c r="O23" s="135">
        <v>20</v>
      </c>
    </row>
    <row r="24" spans="1:15" ht="9.75">
      <c r="A24" s="130">
        <v>11</v>
      </c>
      <c r="B24" s="131" t="s">
        <v>396</v>
      </c>
      <c r="C24" s="132" t="s">
        <v>418</v>
      </c>
      <c r="D24" s="133" t="s">
        <v>419</v>
      </c>
      <c r="E24" s="134">
        <v>12</v>
      </c>
      <c r="F24" s="135" t="s">
        <v>399</v>
      </c>
      <c r="I24" s="136">
        <f t="shared" si="0"/>
        <v>0</v>
      </c>
      <c r="J24" s="136">
        <f t="shared" si="1"/>
        <v>0</v>
      </c>
      <c r="O24" s="135">
        <v>20</v>
      </c>
    </row>
    <row r="25" spans="1:15" ht="20.25">
      <c r="A25" s="130">
        <v>12</v>
      </c>
      <c r="B25" s="131" t="s">
        <v>396</v>
      </c>
      <c r="C25" s="132" t="s">
        <v>420</v>
      </c>
      <c r="D25" s="133" t="s">
        <v>421</v>
      </c>
      <c r="E25" s="134">
        <v>2</v>
      </c>
      <c r="F25" s="135" t="s">
        <v>422</v>
      </c>
      <c r="I25" s="136">
        <f t="shared" si="0"/>
        <v>0</v>
      </c>
      <c r="J25" s="136">
        <f t="shared" si="1"/>
        <v>0</v>
      </c>
      <c r="O25" s="135">
        <v>20</v>
      </c>
    </row>
    <row r="26" spans="1:15" ht="9.75">
      <c r="A26" s="130">
        <v>13</v>
      </c>
      <c r="B26" s="131" t="s">
        <v>396</v>
      </c>
      <c r="C26" s="132" t="s">
        <v>423</v>
      </c>
      <c r="D26" s="133" t="s">
        <v>424</v>
      </c>
      <c r="E26" s="134">
        <v>1</v>
      </c>
      <c r="F26" s="135" t="s">
        <v>422</v>
      </c>
      <c r="I26" s="136">
        <f t="shared" si="0"/>
        <v>0</v>
      </c>
      <c r="J26" s="136">
        <f t="shared" si="1"/>
        <v>0</v>
      </c>
      <c r="O26" s="135">
        <v>20</v>
      </c>
    </row>
    <row r="27" spans="1:15" ht="20.25">
      <c r="A27" s="130">
        <v>14</v>
      </c>
      <c r="B27" s="131" t="s">
        <v>396</v>
      </c>
      <c r="C27" s="132" t="s">
        <v>425</v>
      </c>
      <c r="D27" s="133" t="s">
        <v>426</v>
      </c>
      <c r="E27" s="134">
        <v>7</v>
      </c>
      <c r="F27" s="135" t="s">
        <v>422</v>
      </c>
      <c r="I27" s="136">
        <f t="shared" si="0"/>
        <v>0</v>
      </c>
      <c r="J27" s="136">
        <f t="shared" si="1"/>
        <v>0</v>
      </c>
      <c r="O27" s="135">
        <v>20</v>
      </c>
    </row>
    <row r="28" spans="1:15" ht="20.25">
      <c r="A28" s="130">
        <v>15</v>
      </c>
      <c r="B28" s="131" t="s">
        <v>396</v>
      </c>
      <c r="C28" s="132" t="s">
        <v>427</v>
      </c>
      <c r="D28" s="133" t="s">
        <v>428</v>
      </c>
      <c r="E28" s="134">
        <v>1</v>
      </c>
      <c r="F28" s="135" t="s">
        <v>422</v>
      </c>
      <c r="I28" s="136">
        <f t="shared" si="0"/>
        <v>0</v>
      </c>
      <c r="J28" s="136">
        <f t="shared" si="1"/>
        <v>0</v>
      </c>
      <c r="O28" s="135">
        <v>20</v>
      </c>
    </row>
    <row r="29" spans="1:15" ht="20.25">
      <c r="A29" s="130">
        <v>16</v>
      </c>
      <c r="B29" s="131" t="s">
        <v>396</v>
      </c>
      <c r="C29" s="132" t="s">
        <v>429</v>
      </c>
      <c r="D29" s="133" t="s">
        <v>430</v>
      </c>
      <c r="E29" s="134">
        <v>10</v>
      </c>
      <c r="F29" s="135" t="s">
        <v>422</v>
      </c>
      <c r="I29" s="136">
        <f t="shared" si="0"/>
        <v>0</v>
      </c>
      <c r="J29" s="136">
        <f t="shared" si="1"/>
        <v>0</v>
      </c>
      <c r="O29" s="135">
        <v>20</v>
      </c>
    </row>
    <row r="30" spans="1:15" ht="9.75">
      <c r="A30" s="130">
        <v>17</v>
      </c>
      <c r="B30" s="131" t="s">
        <v>396</v>
      </c>
      <c r="C30" s="132" t="s">
        <v>431</v>
      </c>
      <c r="D30" s="133" t="s">
        <v>432</v>
      </c>
      <c r="E30" s="134">
        <v>14</v>
      </c>
      <c r="F30" s="135" t="s">
        <v>399</v>
      </c>
      <c r="I30" s="136">
        <f t="shared" si="0"/>
        <v>0</v>
      </c>
      <c r="J30" s="136">
        <f t="shared" si="1"/>
        <v>0</v>
      </c>
      <c r="O30" s="135">
        <v>20</v>
      </c>
    </row>
    <row r="31" spans="1:15" ht="9.75">
      <c r="A31" s="130">
        <v>18</v>
      </c>
      <c r="B31" s="131" t="s">
        <v>396</v>
      </c>
      <c r="C31" s="132" t="s">
        <v>433</v>
      </c>
      <c r="D31" s="133" t="s">
        <v>434</v>
      </c>
      <c r="E31" s="134">
        <v>32</v>
      </c>
      <c r="F31" s="135" t="s">
        <v>399</v>
      </c>
      <c r="I31" s="136">
        <f t="shared" si="0"/>
        <v>0</v>
      </c>
      <c r="J31" s="136">
        <f t="shared" si="1"/>
        <v>0</v>
      </c>
      <c r="O31" s="135">
        <v>20</v>
      </c>
    </row>
    <row r="32" spans="1:15" ht="9.75">
      <c r="A32" s="130">
        <v>19</v>
      </c>
      <c r="B32" s="131" t="s">
        <v>396</v>
      </c>
      <c r="C32" s="132" t="s">
        <v>435</v>
      </c>
      <c r="D32" s="133" t="s">
        <v>436</v>
      </c>
      <c r="E32" s="134">
        <v>2</v>
      </c>
      <c r="F32" s="135" t="s">
        <v>422</v>
      </c>
      <c r="I32" s="136">
        <f t="shared" si="0"/>
        <v>0</v>
      </c>
      <c r="J32" s="136">
        <f t="shared" si="1"/>
        <v>0</v>
      </c>
      <c r="O32" s="135">
        <v>20</v>
      </c>
    </row>
    <row r="33" spans="1:15" ht="9.75">
      <c r="A33" s="130">
        <v>20</v>
      </c>
      <c r="B33" s="131" t="s">
        <v>396</v>
      </c>
      <c r="C33" s="132" t="s">
        <v>437</v>
      </c>
      <c r="D33" s="133" t="s">
        <v>438</v>
      </c>
      <c r="E33" s="134">
        <v>11</v>
      </c>
      <c r="F33" s="135" t="s">
        <v>422</v>
      </c>
      <c r="I33" s="136">
        <f t="shared" si="0"/>
        <v>0</v>
      </c>
      <c r="J33" s="136">
        <f t="shared" si="1"/>
        <v>0</v>
      </c>
      <c r="O33" s="135">
        <v>20</v>
      </c>
    </row>
    <row r="34" spans="1:15" ht="9.75">
      <c r="A34" s="130">
        <v>21</v>
      </c>
      <c r="B34" s="131" t="s">
        <v>396</v>
      </c>
      <c r="C34" s="132" t="s">
        <v>439</v>
      </c>
      <c r="D34" s="133" t="s">
        <v>440</v>
      </c>
      <c r="E34" s="134">
        <v>1</v>
      </c>
      <c r="F34" s="135" t="s">
        <v>422</v>
      </c>
      <c r="I34" s="136">
        <f t="shared" si="0"/>
        <v>0</v>
      </c>
      <c r="J34" s="136">
        <f t="shared" si="1"/>
        <v>0</v>
      </c>
      <c r="O34" s="135">
        <v>20</v>
      </c>
    </row>
    <row r="35" spans="1:15" ht="9.75">
      <c r="A35" s="130">
        <v>22</v>
      </c>
      <c r="B35" s="131" t="s">
        <v>396</v>
      </c>
      <c r="C35" s="132" t="s">
        <v>441</v>
      </c>
      <c r="D35" s="133" t="s">
        <v>442</v>
      </c>
      <c r="E35" s="134">
        <v>6</v>
      </c>
      <c r="F35" s="135" t="s">
        <v>422</v>
      </c>
      <c r="I35" s="136">
        <f t="shared" si="0"/>
        <v>0</v>
      </c>
      <c r="J35" s="136">
        <f t="shared" si="1"/>
        <v>0</v>
      </c>
      <c r="K35" s="137">
        <v>0.01</v>
      </c>
      <c r="L35" s="137">
        <f>E35*K35</f>
        <v>0.06</v>
      </c>
      <c r="O35" s="135">
        <v>20</v>
      </c>
    </row>
    <row r="36" spans="1:15" ht="9.75">
      <c r="A36" s="130">
        <v>23</v>
      </c>
      <c r="B36" s="131" t="s">
        <v>396</v>
      </c>
      <c r="C36" s="132" t="s">
        <v>443</v>
      </c>
      <c r="D36" s="133" t="s">
        <v>444</v>
      </c>
      <c r="E36" s="134">
        <v>1</v>
      </c>
      <c r="F36" s="135" t="s">
        <v>422</v>
      </c>
      <c r="I36" s="136">
        <f t="shared" si="0"/>
        <v>0</v>
      </c>
      <c r="J36" s="136">
        <f t="shared" si="1"/>
        <v>0</v>
      </c>
      <c r="K36" s="137">
        <v>0.001</v>
      </c>
      <c r="L36" s="137">
        <f>E36*K36</f>
        <v>0.001</v>
      </c>
      <c r="O36" s="135">
        <v>20</v>
      </c>
    </row>
    <row r="37" spans="1:15" ht="9.75">
      <c r="A37" s="130">
        <v>24</v>
      </c>
      <c r="B37" s="131" t="s">
        <v>396</v>
      </c>
      <c r="C37" s="132" t="s">
        <v>445</v>
      </c>
      <c r="D37" s="133" t="s">
        <v>446</v>
      </c>
      <c r="E37" s="134">
        <v>1</v>
      </c>
      <c r="F37" s="135" t="s">
        <v>422</v>
      </c>
      <c r="I37" s="136">
        <f t="shared" si="0"/>
        <v>0</v>
      </c>
      <c r="J37" s="136">
        <f t="shared" si="1"/>
        <v>0</v>
      </c>
      <c r="K37" s="137">
        <v>0.001</v>
      </c>
      <c r="L37" s="137">
        <f>E37*K37</f>
        <v>0.001</v>
      </c>
      <c r="O37" s="135">
        <v>20</v>
      </c>
    </row>
    <row r="38" spans="1:15" ht="9.75">
      <c r="A38" s="130">
        <v>25</v>
      </c>
      <c r="B38" s="131" t="s">
        <v>396</v>
      </c>
      <c r="C38" s="132" t="s">
        <v>447</v>
      </c>
      <c r="D38" s="133" t="s">
        <v>448</v>
      </c>
      <c r="E38" s="134">
        <v>1</v>
      </c>
      <c r="F38" s="135" t="s">
        <v>449</v>
      </c>
      <c r="I38" s="136">
        <f t="shared" si="0"/>
        <v>0</v>
      </c>
      <c r="J38" s="136">
        <f t="shared" si="1"/>
        <v>0</v>
      </c>
      <c r="K38" s="137">
        <v>0.001</v>
      </c>
      <c r="L38" s="137">
        <f>E38*K38</f>
        <v>0.001</v>
      </c>
      <c r="O38" s="135">
        <v>20</v>
      </c>
    </row>
    <row r="39" spans="1:15" ht="9.75">
      <c r="A39" s="130">
        <v>26</v>
      </c>
      <c r="B39" s="131" t="s">
        <v>396</v>
      </c>
      <c r="C39" s="132" t="s">
        <v>450</v>
      </c>
      <c r="D39" s="133" t="s">
        <v>451</v>
      </c>
      <c r="E39" s="134">
        <v>5</v>
      </c>
      <c r="F39" s="135" t="s">
        <v>422</v>
      </c>
      <c r="I39" s="136">
        <f t="shared" si="0"/>
        <v>0</v>
      </c>
      <c r="J39" s="136">
        <f t="shared" si="1"/>
        <v>0</v>
      </c>
      <c r="O39" s="135">
        <v>20</v>
      </c>
    </row>
    <row r="40" spans="1:15" ht="9.75">
      <c r="A40" s="130">
        <v>27</v>
      </c>
      <c r="B40" s="131" t="s">
        <v>396</v>
      </c>
      <c r="C40" s="132" t="s">
        <v>452</v>
      </c>
      <c r="D40" s="133" t="s">
        <v>453</v>
      </c>
      <c r="E40" s="134">
        <v>19</v>
      </c>
      <c r="F40" s="135" t="s">
        <v>422</v>
      </c>
      <c r="I40" s="136">
        <f t="shared" si="0"/>
        <v>0</v>
      </c>
      <c r="J40" s="136">
        <f t="shared" si="1"/>
        <v>0</v>
      </c>
      <c r="O40" s="135">
        <v>20</v>
      </c>
    </row>
    <row r="41" spans="1:15" ht="20.25">
      <c r="A41" s="130">
        <v>28</v>
      </c>
      <c r="B41" s="131" t="s">
        <v>396</v>
      </c>
      <c r="C41" s="132" t="s">
        <v>454</v>
      </c>
      <c r="D41" s="133" t="s">
        <v>455</v>
      </c>
      <c r="E41" s="134">
        <v>4</v>
      </c>
      <c r="F41" s="135" t="s">
        <v>422</v>
      </c>
      <c r="I41" s="136">
        <f t="shared" si="0"/>
        <v>0</v>
      </c>
      <c r="J41" s="136">
        <f t="shared" si="1"/>
        <v>0</v>
      </c>
      <c r="O41" s="135">
        <v>20</v>
      </c>
    </row>
    <row r="42" spans="1:15" ht="20.25">
      <c r="A42" s="130">
        <v>29</v>
      </c>
      <c r="B42" s="131" t="s">
        <v>396</v>
      </c>
      <c r="C42" s="132" t="s">
        <v>456</v>
      </c>
      <c r="D42" s="133" t="s">
        <v>457</v>
      </c>
      <c r="E42" s="134">
        <v>7</v>
      </c>
      <c r="F42" s="135" t="s">
        <v>422</v>
      </c>
      <c r="I42" s="136">
        <f t="shared" si="0"/>
        <v>0</v>
      </c>
      <c r="J42" s="136">
        <f t="shared" si="1"/>
        <v>0</v>
      </c>
      <c r="O42" s="135">
        <v>20</v>
      </c>
    </row>
    <row r="43" spans="1:15" ht="20.25">
      <c r="A43" s="130">
        <v>30</v>
      </c>
      <c r="B43" s="131" t="s">
        <v>396</v>
      </c>
      <c r="C43" s="132" t="s">
        <v>458</v>
      </c>
      <c r="D43" s="133" t="s">
        <v>459</v>
      </c>
      <c r="E43" s="134">
        <v>8</v>
      </c>
      <c r="F43" s="135" t="s">
        <v>422</v>
      </c>
      <c r="I43" s="136">
        <f t="shared" si="0"/>
        <v>0</v>
      </c>
      <c r="J43" s="136">
        <f t="shared" si="1"/>
        <v>0</v>
      </c>
      <c r="O43" s="135">
        <v>20</v>
      </c>
    </row>
    <row r="44" spans="1:15" ht="9.75">
      <c r="A44" s="130">
        <v>31</v>
      </c>
      <c r="B44" s="131" t="s">
        <v>396</v>
      </c>
      <c r="C44" s="132" t="s">
        <v>460</v>
      </c>
      <c r="D44" s="133" t="s">
        <v>461</v>
      </c>
      <c r="E44" s="134">
        <v>5</v>
      </c>
      <c r="F44" s="135" t="s">
        <v>422</v>
      </c>
      <c r="I44" s="136">
        <f t="shared" si="0"/>
        <v>0</v>
      </c>
      <c r="J44" s="136">
        <f t="shared" si="1"/>
        <v>0</v>
      </c>
      <c r="K44" s="137">
        <v>0.0082</v>
      </c>
      <c r="L44" s="137">
        <f>E44*K44</f>
        <v>0.041</v>
      </c>
      <c r="O44" s="135">
        <v>20</v>
      </c>
    </row>
    <row r="45" spans="1:15" ht="9.75">
      <c r="A45" s="130">
        <v>32</v>
      </c>
      <c r="B45" s="131" t="s">
        <v>396</v>
      </c>
      <c r="C45" s="132" t="s">
        <v>462</v>
      </c>
      <c r="D45" s="133" t="s">
        <v>463</v>
      </c>
      <c r="E45" s="134">
        <v>1</v>
      </c>
      <c r="F45" s="135" t="s">
        <v>422</v>
      </c>
      <c r="I45" s="136">
        <f t="shared" si="0"/>
        <v>0</v>
      </c>
      <c r="J45" s="136">
        <f t="shared" si="1"/>
        <v>0</v>
      </c>
      <c r="O45" s="135">
        <v>20</v>
      </c>
    </row>
    <row r="46" spans="1:15" ht="9.75">
      <c r="A46" s="130">
        <v>33</v>
      </c>
      <c r="B46" s="131" t="s">
        <v>396</v>
      </c>
      <c r="C46" s="132" t="s">
        <v>464</v>
      </c>
      <c r="D46" s="133" t="s">
        <v>465</v>
      </c>
      <c r="E46" s="134">
        <v>1</v>
      </c>
      <c r="F46" s="135" t="s">
        <v>422</v>
      </c>
      <c r="I46" s="136">
        <f t="shared" si="0"/>
        <v>0</v>
      </c>
      <c r="J46" s="136">
        <f t="shared" si="1"/>
        <v>0</v>
      </c>
      <c r="O46" s="135">
        <v>20</v>
      </c>
    </row>
    <row r="47" spans="1:15" ht="9.75">
      <c r="A47" s="130">
        <v>34</v>
      </c>
      <c r="B47" s="131" t="s">
        <v>396</v>
      </c>
      <c r="C47" s="132" t="s">
        <v>466</v>
      </c>
      <c r="D47" s="133" t="s">
        <v>467</v>
      </c>
      <c r="E47" s="134">
        <v>1</v>
      </c>
      <c r="F47" s="135" t="s">
        <v>422</v>
      </c>
      <c r="I47" s="136">
        <f t="shared" si="0"/>
        <v>0</v>
      </c>
      <c r="J47" s="136">
        <f t="shared" si="1"/>
        <v>0</v>
      </c>
      <c r="K47" s="137">
        <v>0.00105</v>
      </c>
      <c r="L47" s="137">
        <f>E47*K47</f>
        <v>0.00105</v>
      </c>
      <c r="O47" s="135">
        <v>20</v>
      </c>
    </row>
    <row r="48" spans="1:15" ht="9.75">
      <c r="A48" s="130">
        <v>35</v>
      </c>
      <c r="B48" s="131" t="s">
        <v>396</v>
      </c>
      <c r="C48" s="132" t="s">
        <v>468</v>
      </c>
      <c r="D48" s="133" t="s">
        <v>469</v>
      </c>
      <c r="E48" s="134">
        <v>200</v>
      </c>
      <c r="F48" s="135" t="s">
        <v>422</v>
      </c>
      <c r="I48" s="136">
        <f t="shared" si="0"/>
        <v>0</v>
      </c>
      <c r="J48" s="136">
        <f t="shared" si="1"/>
        <v>0</v>
      </c>
      <c r="O48" s="135">
        <v>20</v>
      </c>
    </row>
    <row r="49" spans="1:15" ht="9.75">
      <c r="A49" s="130">
        <v>36</v>
      </c>
      <c r="B49" s="131" t="s">
        <v>396</v>
      </c>
      <c r="C49" s="132" t="s">
        <v>470</v>
      </c>
      <c r="D49" s="133" t="s">
        <v>471</v>
      </c>
      <c r="E49" s="134">
        <v>1</v>
      </c>
      <c r="F49" s="135" t="s">
        <v>472</v>
      </c>
      <c r="I49" s="136">
        <f t="shared" si="0"/>
        <v>0</v>
      </c>
      <c r="J49" s="136">
        <f t="shared" si="1"/>
        <v>0</v>
      </c>
      <c r="O49" s="135">
        <v>20</v>
      </c>
    </row>
    <row r="50" spans="1:15" ht="9.75">
      <c r="A50" s="130">
        <v>37</v>
      </c>
      <c r="B50" s="131" t="s">
        <v>396</v>
      </c>
      <c r="C50" s="132" t="s">
        <v>473</v>
      </c>
      <c r="D50" s="133" t="s">
        <v>474</v>
      </c>
      <c r="E50" s="134">
        <v>1</v>
      </c>
      <c r="F50" s="135" t="s">
        <v>475</v>
      </c>
      <c r="I50" s="136">
        <f t="shared" si="0"/>
        <v>0</v>
      </c>
      <c r="J50" s="136">
        <f t="shared" si="1"/>
        <v>0</v>
      </c>
      <c r="O50" s="135">
        <v>20</v>
      </c>
    </row>
    <row r="51" spans="4:14" ht="9.75">
      <c r="D51" s="139" t="s">
        <v>476</v>
      </c>
      <c r="E51" s="140">
        <f>J51</f>
        <v>0</v>
      </c>
      <c r="H51" s="140">
        <f>SUM(H12:H50)</f>
        <v>0</v>
      </c>
      <c r="I51" s="140">
        <f>SUM(I12:I50)</f>
        <v>0</v>
      </c>
      <c r="J51" s="140">
        <f>SUM(J12:J50)</f>
        <v>0</v>
      </c>
      <c r="L51" s="141">
        <f>SUM(L12:L50)</f>
        <v>0.20235</v>
      </c>
      <c r="N51" s="142">
        <f>SUM(N12:N50)</f>
        <v>0</v>
      </c>
    </row>
    <row r="53" spans="4:14" ht="9.75">
      <c r="D53" s="139" t="s">
        <v>476</v>
      </c>
      <c r="E53" s="142">
        <f>J53</f>
        <v>0</v>
      </c>
      <c r="H53" s="140">
        <f>+H51</f>
        <v>0</v>
      </c>
      <c r="I53" s="140">
        <f>+I51</f>
        <v>0</v>
      </c>
      <c r="J53" s="140">
        <f>+J51</f>
        <v>0</v>
      </c>
      <c r="L53" s="141">
        <f>+L51</f>
        <v>0.20235</v>
      </c>
      <c r="N53" s="142">
        <f>+N51</f>
        <v>0</v>
      </c>
    </row>
    <row r="55" ht="9.75">
      <c r="B55" s="138" t="s">
        <v>477</v>
      </c>
    </row>
    <row r="56" ht="9.75">
      <c r="B56" s="132" t="s">
        <v>478</v>
      </c>
    </row>
    <row r="57" spans="1:15" ht="20.25">
      <c r="A57" s="130">
        <v>38</v>
      </c>
      <c r="B57" s="131" t="s">
        <v>479</v>
      </c>
      <c r="C57" s="132" t="s">
        <v>480</v>
      </c>
      <c r="D57" s="133" t="s">
        <v>481</v>
      </c>
      <c r="E57" s="134">
        <v>14</v>
      </c>
      <c r="F57" s="135" t="s">
        <v>399</v>
      </c>
      <c r="H57" s="136">
        <f aca="true" t="shared" si="2" ref="H57:H94">ROUND(E57*G57,2)</f>
        <v>0</v>
      </c>
      <c r="J57" s="136">
        <f aca="true" t="shared" si="3" ref="J57:J94">ROUND(E57*G57,2)</f>
        <v>0</v>
      </c>
      <c r="O57" s="135">
        <v>20</v>
      </c>
    </row>
    <row r="58" spans="1:15" ht="9.75">
      <c r="A58" s="130">
        <v>39</v>
      </c>
      <c r="B58" s="131" t="s">
        <v>479</v>
      </c>
      <c r="C58" s="132" t="s">
        <v>482</v>
      </c>
      <c r="D58" s="133" t="s">
        <v>483</v>
      </c>
      <c r="E58" s="134">
        <v>32</v>
      </c>
      <c r="F58" s="135" t="s">
        <v>399</v>
      </c>
      <c r="H58" s="136">
        <f t="shared" si="2"/>
        <v>0</v>
      </c>
      <c r="J58" s="136">
        <f t="shared" si="3"/>
        <v>0</v>
      </c>
      <c r="O58" s="135">
        <v>20</v>
      </c>
    </row>
    <row r="59" spans="1:15" ht="20.25">
      <c r="A59" s="130">
        <v>40</v>
      </c>
      <c r="B59" s="131" t="s">
        <v>479</v>
      </c>
      <c r="C59" s="132" t="s">
        <v>484</v>
      </c>
      <c r="D59" s="133" t="s">
        <v>485</v>
      </c>
      <c r="E59" s="134">
        <v>10</v>
      </c>
      <c r="F59" s="135" t="s">
        <v>422</v>
      </c>
      <c r="H59" s="136">
        <f t="shared" si="2"/>
        <v>0</v>
      </c>
      <c r="J59" s="136">
        <f t="shared" si="3"/>
        <v>0</v>
      </c>
      <c r="O59" s="135">
        <v>20</v>
      </c>
    </row>
    <row r="60" spans="1:15" ht="9.75">
      <c r="A60" s="130">
        <v>41</v>
      </c>
      <c r="B60" s="131" t="s">
        <v>479</v>
      </c>
      <c r="C60" s="132" t="s">
        <v>486</v>
      </c>
      <c r="D60" s="133" t="s">
        <v>487</v>
      </c>
      <c r="E60" s="134">
        <v>10</v>
      </c>
      <c r="F60" s="135" t="s">
        <v>422</v>
      </c>
      <c r="H60" s="136">
        <f t="shared" si="2"/>
        <v>0</v>
      </c>
      <c r="J60" s="136">
        <f t="shared" si="3"/>
        <v>0</v>
      </c>
      <c r="O60" s="135">
        <v>20</v>
      </c>
    </row>
    <row r="61" spans="1:15" ht="9.75">
      <c r="A61" s="130">
        <v>42</v>
      </c>
      <c r="B61" s="131" t="s">
        <v>479</v>
      </c>
      <c r="C61" s="132" t="s">
        <v>488</v>
      </c>
      <c r="D61" s="133" t="s">
        <v>489</v>
      </c>
      <c r="E61" s="134">
        <v>12</v>
      </c>
      <c r="F61" s="135" t="s">
        <v>422</v>
      </c>
      <c r="H61" s="136">
        <f t="shared" si="2"/>
        <v>0</v>
      </c>
      <c r="J61" s="136">
        <f t="shared" si="3"/>
        <v>0</v>
      </c>
      <c r="O61" s="135">
        <v>20</v>
      </c>
    </row>
    <row r="62" spans="1:15" ht="20.25">
      <c r="A62" s="130">
        <v>43</v>
      </c>
      <c r="B62" s="131" t="s">
        <v>479</v>
      </c>
      <c r="C62" s="132" t="s">
        <v>490</v>
      </c>
      <c r="D62" s="133" t="s">
        <v>491</v>
      </c>
      <c r="E62" s="134">
        <v>14</v>
      </c>
      <c r="F62" s="135" t="s">
        <v>422</v>
      </c>
      <c r="H62" s="136">
        <f t="shared" si="2"/>
        <v>0</v>
      </c>
      <c r="J62" s="136">
        <f t="shared" si="3"/>
        <v>0</v>
      </c>
      <c r="O62" s="135">
        <v>20</v>
      </c>
    </row>
    <row r="63" spans="1:15" ht="20.25">
      <c r="A63" s="130">
        <v>44</v>
      </c>
      <c r="B63" s="131" t="s">
        <v>479</v>
      </c>
      <c r="C63" s="132" t="s">
        <v>492</v>
      </c>
      <c r="D63" s="133" t="s">
        <v>493</v>
      </c>
      <c r="E63" s="134">
        <v>2</v>
      </c>
      <c r="F63" s="135" t="s">
        <v>422</v>
      </c>
      <c r="H63" s="136">
        <f t="shared" si="2"/>
        <v>0</v>
      </c>
      <c r="J63" s="136">
        <f t="shared" si="3"/>
        <v>0</v>
      </c>
      <c r="O63" s="135">
        <v>20</v>
      </c>
    </row>
    <row r="64" spans="1:15" ht="9.75">
      <c r="A64" s="130">
        <v>45</v>
      </c>
      <c r="B64" s="131" t="s">
        <v>479</v>
      </c>
      <c r="C64" s="132" t="s">
        <v>494</v>
      </c>
      <c r="D64" s="133" t="s">
        <v>495</v>
      </c>
      <c r="E64" s="134">
        <v>2</v>
      </c>
      <c r="F64" s="135" t="s">
        <v>422</v>
      </c>
      <c r="H64" s="136">
        <f t="shared" si="2"/>
        <v>0</v>
      </c>
      <c r="J64" s="136">
        <f t="shared" si="3"/>
        <v>0</v>
      </c>
      <c r="O64" s="135">
        <v>20</v>
      </c>
    </row>
    <row r="65" spans="1:15" ht="9.75">
      <c r="A65" s="130">
        <v>46</v>
      </c>
      <c r="B65" s="131" t="s">
        <v>479</v>
      </c>
      <c r="C65" s="132" t="s">
        <v>496</v>
      </c>
      <c r="D65" s="133" t="s">
        <v>497</v>
      </c>
      <c r="E65" s="134">
        <v>1</v>
      </c>
      <c r="F65" s="135" t="s">
        <v>422</v>
      </c>
      <c r="H65" s="136">
        <f t="shared" si="2"/>
        <v>0</v>
      </c>
      <c r="J65" s="136">
        <f t="shared" si="3"/>
        <v>0</v>
      </c>
      <c r="O65" s="135">
        <v>20</v>
      </c>
    </row>
    <row r="66" spans="1:15" ht="9.75">
      <c r="A66" s="130">
        <v>47</v>
      </c>
      <c r="B66" s="131" t="s">
        <v>479</v>
      </c>
      <c r="C66" s="132" t="s">
        <v>498</v>
      </c>
      <c r="D66" s="133" t="s">
        <v>499</v>
      </c>
      <c r="E66" s="134">
        <v>7</v>
      </c>
      <c r="F66" s="135" t="s">
        <v>422</v>
      </c>
      <c r="H66" s="136">
        <f t="shared" si="2"/>
        <v>0</v>
      </c>
      <c r="J66" s="136">
        <f t="shared" si="3"/>
        <v>0</v>
      </c>
      <c r="O66" s="135">
        <v>20</v>
      </c>
    </row>
    <row r="67" spans="1:15" ht="9.75">
      <c r="A67" s="130">
        <v>48</v>
      </c>
      <c r="B67" s="131" t="s">
        <v>479</v>
      </c>
      <c r="C67" s="132" t="s">
        <v>500</v>
      </c>
      <c r="D67" s="133" t="s">
        <v>501</v>
      </c>
      <c r="E67" s="134">
        <v>1</v>
      </c>
      <c r="F67" s="135" t="s">
        <v>422</v>
      </c>
      <c r="H67" s="136">
        <f t="shared" si="2"/>
        <v>0</v>
      </c>
      <c r="J67" s="136">
        <f t="shared" si="3"/>
        <v>0</v>
      </c>
      <c r="O67" s="135">
        <v>20</v>
      </c>
    </row>
    <row r="68" spans="1:15" ht="9.75">
      <c r="A68" s="130">
        <v>49</v>
      </c>
      <c r="B68" s="131" t="s">
        <v>479</v>
      </c>
      <c r="C68" s="132" t="s">
        <v>502</v>
      </c>
      <c r="D68" s="133" t="s">
        <v>503</v>
      </c>
      <c r="E68" s="134">
        <v>1</v>
      </c>
      <c r="F68" s="135" t="s">
        <v>422</v>
      </c>
      <c r="H68" s="136">
        <f t="shared" si="2"/>
        <v>0</v>
      </c>
      <c r="J68" s="136">
        <f t="shared" si="3"/>
        <v>0</v>
      </c>
      <c r="O68" s="135">
        <v>20</v>
      </c>
    </row>
    <row r="69" spans="1:15" ht="9.75">
      <c r="A69" s="130">
        <v>50</v>
      </c>
      <c r="B69" s="131" t="s">
        <v>479</v>
      </c>
      <c r="C69" s="132" t="s">
        <v>504</v>
      </c>
      <c r="D69" s="133" t="s">
        <v>505</v>
      </c>
      <c r="E69" s="134">
        <v>1</v>
      </c>
      <c r="F69" s="135" t="s">
        <v>422</v>
      </c>
      <c r="H69" s="136">
        <f t="shared" si="2"/>
        <v>0</v>
      </c>
      <c r="J69" s="136">
        <f t="shared" si="3"/>
        <v>0</v>
      </c>
      <c r="O69" s="135">
        <v>20</v>
      </c>
    </row>
    <row r="70" spans="1:15" ht="9.75">
      <c r="A70" s="130">
        <v>51</v>
      </c>
      <c r="B70" s="131" t="s">
        <v>479</v>
      </c>
      <c r="C70" s="132" t="s">
        <v>506</v>
      </c>
      <c r="D70" s="133" t="s">
        <v>507</v>
      </c>
      <c r="E70" s="134">
        <v>1</v>
      </c>
      <c r="F70" s="135" t="s">
        <v>422</v>
      </c>
      <c r="H70" s="136">
        <f t="shared" si="2"/>
        <v>0</v>
      </c>
      <c r="J70" s="136">
        <f t="shared" si="3"/>
        <v>0</v>
      </c>
      <c r="O70" s="135">
        <v>20</v>
      </c>
    </row>
    <row r="71" spans="1:15" ht="20.25">
      <c r="A71" s="130">
        <v>52</v>
      </c>
      <c r="B71" s="131" t="s">
        <v>479</v>
      </c>
      <c r="C71" s="132" t="s">
        <v>508</v>
      </c>
      <c r="D71" s="133" t="s">
        <v>509</v>
      </c>
      <c r="E71" s="134">
        <v>7</v>
      </c>
      <c r="F71" s="135" t="s">
        <v>422</v>
      </c>
      <c r="H71" s="136">
        <f t="shared" si="2"/>
        <v>0</v>
      </c>
      <c r="J71" s="136">
        <f t="shared" si="3"/>
        <v>0</v>
      </c>
      <c r="O71" s="135">
        <v>20</v>
      </c>
    </row>
    <row r="72" spans="1:15" ht="20.25">
      <c r="A72" s="130">
        <v>53</v>
      </c>
      <c r="B72" s="131" t="s">
        <v>479</v>
      </c>
      <c r="C72" s="132" t="s">
        <v>510</v>
      </c>
      <c r="D72" s="133" t="s">
        <v>511</v>
      </c>
      <c r="E72" s="134">
        <v>2</v>
      </c>
      <c r="F72" s="135" t="s">
        <v>399</v>
      </c>
      <c r="H72" s="136">
        <f t="shared" si="2"/>
        <v>0</v>
      </c>
      <c r="J72" s="136">
        <f t="shared" si="3"/>
        <v>0</v>
      </c>
      <c r="O72" s="135">
        <v>20</v>
      </c>
    </row>
    <row r="73" spans="1:15" ht="9.75">
      <c r="A73" s="130">
        <v>54</v>
      </c>
      <c r="B73" s="131" t="s">
        <v>479</v>
      </c>
      <c r="C73" s="132" t="s">
        <v>512</v>
      </c>
      <c r="D73" s="133" t="s">
        <v>513</v>
      </c>
      <c r="E73" s="134">
        <v>4</v>
      </c>
      <c r="F73" s="135" t="s">
        <v>422</v>
      </c>
      <c r="H73" s="136">
        <f t="shared" si="2"/>
        <v>0</v>
      </c>
      <c r="J73" s="136">
        <f t="shared" si="3"/>
        <v>0</v>
      </c>
      <c r="O73" s="135">
        <v>20</v>
      </c>
    </row>
    <row r="74" spans="1:15" ht="20.25">
      <c r="A74" s="130">
        <v>55</v>
      </c>
      <c r="B74" s="131" t="s">
        <v>479</v>
      </c>
      <c r="C74" s="132" t="s">
        <v>514</v>
      </c>
      <c r="D74" s="133" t="s">
        <v>515</v>
      </c>
      <c r="E74" s="134">
        <v>37</v>
      </c>
      <c r="F74" s="135" t="s">
        <v>422</v>
      </c>
      <c r="H74" s="136">
        <f t="shared" si="2"/>
        <v>0</v>
      </c>
      <c r="J74" s="136">
        <f t="shared" si="3"/>
        <v>0</v>
      </c>
      <c r="O74" s="135">
        <v>20</v>
      </c>
    </row>
    <row r="75" spans="1:15" ht="9.75">
      <c r="A75" s="130">
        <v>56</v>
      </c>
      <c r="B75" s="131" t="s">
        <v>479</v>
      </c>
      <c r="C75" s="132" t="s">
        <v>516</v>
      </c>
      <c r="D75" s="133" t="s">
        <v>517</v>
      </c>
      <c r="E75" s="134">
        <v>1</v>
      </c>
      <c r="F75" s="135" t="s">
        <v>422</v>
      </c>
      <c r="H75" s="136">
        <f t="shared" si="2"/>
        <v>0</v>
      </c>
      <c r="J75" s="136">
        <f t="shared" si="3"/>
        <v>0</v>
      </c>
      <c r="O75" s="135">
        <v>20</v>
      </c>
    </row>
    <row r="76" spans="1:15" ht="20.25">
      <c r="A76" s="130">
        <v>57</v>
      </c>
      <c r="B76" s="131" t="s">
        <v>479</v>
      </c>
      <c r="C76" s="132" t="s">
        <v>518</v>
      </c>
      <c r="D76" s="133" t="s">
        <v>519</v>
      </c>
      <c r="E76" s="134">
        <v>5</v>
      </c>
      <c r="F76" s="135" t="s">
        <v>422</v>
      </c>
      <c r="H76" s="136">
        <f t="shared" si="2"/>
        <v>0</v>
      </c>
      <c r="J76" s="136">
        <f t="shared" si="3"/>
        <v>0</v>
      </c>
      <c r="O76" s="135">
        <v>20</v>
      </c>
    </row>
    <row r="77" spans="1:15" ht="20.25">
      <c r="A77" s="130">
        <v>58</v>
      </c>
      <c r="B77" s="131" t="s">
        <v>479</v>
      </c>
      <c r="C77" s="132" t="s">
        <v>520</v>
      </c>
      <c r="D77" s="133" t="s">
        <v>521</v>
      </c>
      <c r="E77" s="134">
        <v>77</v>
      </c>
      <c r="F77" s="135" t="s">
        <v>399</v>
      </c>
      <c r="H77" s="136">
        <f t="shared" si="2"/>
        <v>0</v>
      </c>
      <c r="J77" s="136">
        <f t="shared" si="3"/>
        <v>0</v>
      </c>
      <c r="O77" s="135">
        <v>20</v>
      </c>
    </row>
    <row r="78" spans="1:15" ht="9.75">
      <c r="A78" s="130">
        <v>59</v>
      </c>
      <c r="B78" s="131" t="s">
        <v>479</v>
      </c>
      <c r="C78" s="132" t="s">
        <v>522</v>
      </c>
      <c r="D78" s="133" t="s">
        <v>523</v>
      </c>
      <c r="E78" s="134">
        <v>20</v>
      </c>
      <c r="F78" s="135" t="s">
        <v>399</v>
      </c>
      <c r="H78" s="136">
        <f t="shared" si="2"/>
        <v>0</v>
      </c>
      <c r="J78" s="136">
        <f t="shared" si="3"/>
        <v>0</v>
      </c>
      <c r="O78" s="135">
        <v>20</v>
      </c>
    </row>
    <row r="79" spans="1:15" ht="9.75">
      <c r="A79" s="130">
        <v>60</v>
      </c>
      <c r="B79" s="131" t="s">
        <v>479</v>
      </c>
      <c r="C79" s="132" t="s">
        <v>524</v>
      </c>
      <c r="D79" s="133" t="s">
        <v>525</v>
      </c>
      <c r="E79" s="134">
        <v>6</v>
      </c>
      <c r="F79" s="135" t="s">
        <v>399</v>
      </c>
      <c r="H79" s="136">
        <f t="shared" si="2"/>
        <v>0</v>
      </c>
      <c r="J79" s="136">
        <f t="shared" si="3"/>
        <v>0</v>
      </c>
      <c r="O79" s="135">
        <v>20</v>
      </c>
    </row>
    <row r="80" spans="1:15" ht="9.75">
      <c r="A80" s="130">
        <v>61</v>
      </c>
      <c r="B80" s="131" t="s">
        <v>479</v>
      </c>
      <c r="C80" s="132" t="s">
        <v>526</v>
      </c>
      <c r="D80" s="133" t="s">
        <v>527</v>
      </c>
      <c r="E80" s="134">
        <v>22</v>
      </c>
      <c r="F80" s="135" t="s">
        <v>399</v>
      </c>
      <c r="H80" s="136">
        <f t="shared" si="2"/>
        <v>0</v>
      </c>
      <c r="J80" s="136">
        <f t="shared" si="3"/>
        <v>0</v>
      </c>
      <c r="O80" s="135">
        <v>20</v>
      </c>
    </row>
    <row r="81" spans="1:15" ht="9.75">
      <c r="A81" s="130">
        <v>62</v>
      </c>
      <c r="B81" s="131" t="s">
        <v>479</v>
      </c>
      <c r="C81" s="132" t="s">
        <v>528</v>
      </c>
      <c r="D81" s="133" t="s">
        <v>529</v>
      </c>
      <c r="E81" s="134">
        <v>43</v>
      </c>
      <c r="F81" s="135" t="s">
        <v>399</v>
      </c>
      <c r="H81" s="136">
        <f t="shared" si="2"/>
        <v>0</v>
      </c>
      <c r="J81" s="136">
        <f t="shared" si="3"/>
        <v>0</v>
      </c>
      <c r="O81" s="135">
        <v>20</v>
      </c>
    </row>
    <row r="82" spans="1:15" ht="9.75">
      <c r="A82" s="130">
        <v>63</v>
      </c>
      <c r="B82" s="131" t="s">
        <v>479</v>
      </c>
      <c r="C82" s="132" t="s">
        <v>530</v>
      </c>
      <c r="D82" s="133" t="s">
        <v>531</v>
      </c>
      <c r="E82" s="134">
        <v>5</v>
      </c>
      <c r="F82" s="135" t="s">
        <v>399</v>
      </c>
      <c r="H82" s="136">
        <f t="shared" si="2"/>
        <v>0</v>
      </c>
      <c r="J82" s="136">
        <f t="shared" si="3"/>
        <v>0</v>
      </c>
      <c r="O82" s="135">
        <v>20</v>
      </c>
    </row>
    <row r="83" spans="1:15" ht="9.75">
      <c r="A83" s="130">
        <v>64</v>
      </c>
      <c r="B83" s="131" t="s">
        <v>479</v>
      </c>
      <c r="C83" s="132" t="s">
        <v>532</v>
      </c>
      <c r="D83" s="133" t="s">
        <v>533</v>
      </c>
      <c r="E83" s="134">
        <v>8</v>
      </c>
      <c r="F83" s="135" t="s">
        <v>399</v>
      </c>
      <c r="H83" s="136">
        <f t="shared" si="2"/>
        <v>0</v>
      </c>
      <c r="J83" s="136">
        <f t="shared" si="3"/>
        <v>0</v>
      </c>
      <c r="O83" s="135">
        <v>20</v>
      </c>
    </row>
    <row r="84" spans="1:15" ht="9.75">
      <c r="A84" s="130">
        <v>65</v>
      </c>
      <c r="B84" s="131" t="s">
        <v>479</v>
      </c>
      <c r="C84" s="132" t="s">
        <v>534</v>
      </c>
      <c r="D84" s="133" t="s">
        <v>535</v>
      </c>
      <c r="E84" s="134">
        <v>35</v>
      </c>
      <c r="F84" s="135" t="s">
        <v>399</v>
      </c>
      <c r="H84" s="136">
        <f t="shared" si="2"/>
        <v>0</v>
      </c>
      <c r="J84" s="136">
        <f t="shared" si="3"/>
        <v>0</v>
      </c>
      <c r="O84" s="135">
        <v>20</v>
      </c>
    </row>
    <row r="85" spans="1:15" ht="9.75">
      <c r="A85" s="130">
        <v>66</v>
      </c>
      <c r="B85" s="131" t="s">
        <v>479</v>
      </c>
      <c r="C85" s="132" t="s">
        <v>536</v>
      </c>
      <c r="D85" s="133" t="s">
        <v>537</v>
      </c>
      <c r="E85" s="134">
        <v>12</v>
      </c>
      <c r="F85" s="135" t="s">
        <v>399</v>
      </c>
      <c r="H85" s="136">
        <f t="shared" si="2"/>
        <v>0</v>
      </c>
      <c r="J85" s="136">
        <f t="shared" si="3"/>
        <v>0</v>
      </c>
      <c r="O85" s="135">
        <v>20</v>
      </c>
    </row>
    <row r="86" spans="1:15" ht="9.75">
      <c r="A86" s="130">
        <v>67</v>
      </c>
      <c r="B86" s="131" t="s">
        <v>479</v>
      </c>
      <c r="C86" s="132" t="s">
        <v>538</v>
      </c>
      <c r="D86" s="133" t="s">
        <v>539</v>
      </c>
      <c r="E86" s="134">
        <v>20.421</v>
      </c>
      <c r="F86" s="135" t="s">
        <v>540</v>
      </c>
      <c r="H86" s="136">
        <f t="shared" si="2"/>
        <v>0</v>
      </c>
      <c r="J86" s="136">
        <f t="shared" si="3"/>
        <v>0</v>
      </c>
      <c r="O86" s="135">
        <v>20</v>
      </c>
    </row>
    <row r="87" spans="1:15" ht="9.75">
      <c r="A87" s="130">
        <v>68</v>
      </c>
      <c r="B87" s="131" t="s">
        <v>479</v>
      </c>
      <c r="C87" s="132" t="s">
        <v>541</v>
      </c>
      <c r="D87" s="133" t="s">
        <v>542</v>
      </c>
      <c r="E87" s="134">
        <v>27.718</v>
      </c>
      <c r="F87" s="135" t="s">
        <v>540</v>
      </c>
      <c r="H87" s="136">
        <f t="shared" si="2"/>
        <v>0</v>
      </c>
      <c r="J87" s="136">
        <f t="shared" si="3"/>
        <v>0</v>
      </c>
      <c r="O87" s="135">
        <v>20</v>
      </c>
    </row>
    <row r="88" spans="1:15" ht="9.75">
      <c r="A88" s="130">
        <v>69</v>
      </c>
      <c r="B88" s="131" t="s">
        <v>479</v>
      </c>
      <c r="C88" s="132" t="s">
        <v>543</v>
      </c>
      <c r="D88" s="133" t="s">
        <v>544</v>
      </c>
      <c r="E88" s="134">
        <v>27.718</v>
      </c>
      <c r="F88" s="135" t="s">
        <v>540</v>
      </c>
      <c r="H88" s="136">
        <f t="shared" si="2"/>
        <v>0</v>
      </c>
      <c r="J88" s="136">
        <f t="shared" si="3"/>
        <v>0</v>
      </c>
      <c r="O88" s="135">
        <v>20</v>
      </c>
    </row>
    <row r="89" spans="1:15" ht="9.75">
      <c r="A89" s="130">
        <v>70</v>
      </c>
      <c r="B89" s="131" t="s">
        <v>479</v>
      </c>
      <c r="C89" s="132" t="s">
        <v>545</v>
      </c>
      <c r="D89" s="133" t="s">
        <v>546</v>
      </c>
      <c r="E89" s="134">
        <v>3.417</v>
      </c>
      <c r="F89" s="135" t="s">
        <v>540</v>
      </c>
      <c r="H89" s="136">
        <f t="shared" si="2"/>
        <v>0</v>
      </c>
      <c r="J89" s="136">
        <f t="shared" si="3"/>
        <v>0</v>
      </c>
      <c r="O89" s="135">
        <v>20</v>
      </c>
    </row>
    <row r="90" spans="1:15" ht="9.75">
      <c r="A90" s="130">
        <v>71</v>
      </c>
      <c r="B90" s="131" t="s">
        <v>479</v>
      </c>
      <c r="C90" s="132" t="s">
        <v>547</v>
      </c>
      <c r="D90" s="133" t="s">
        <v>548</v>
      </c>
      <c r="E90" s="134">
        <v>27.718</v>
      </c>
      <c r="F90" s="135" t="s">
        <v>540</v>
      </c>
      <c r="H90" s="136">
        <f t="shared" si="2"/>
        <v>0</v>
      </c>
      <c r="J90" s="136">
        <f t="shared" si="3"/>
        <v>0</v>
      </c>
      <c r="O90" s="135">
        <v>20</v>
      </c>
    </row>
    <row r="91" spans="1:15" ht="9.75">
      <c r="A91" s="130">
        <v>72</v>
      </c>
      <c r="B91" s="131" t="s">
        <v>479</v>
      </c>
      <c r="C91" s="132" t="s">
        <v>549</v>
      </c>
      <c r="D91" s="133" t="s">
        <v>550</v>
      </c>
      <c r="E91" s="134">
        <v>27.718</v>
      </c>
      <c r="F91" s="135" t="s">
        <v>540</v>
      </c>
      <c r="H91" s="136">
        <f t="shared" si="2"/>
        <v>0</v>
      </c>
      <c r="J91" s="136">
        <f t="shared" si="3"/>
        <v>0</v>
      </c>
      <c r="O91" s="135">
        <v>20</v>
      </c>
    </row>
    <row r="92" spans="1:15" ht="9.75">
      <c r="A92" s="130">
        <v>73</v>
      </c>
      <c r="B92" s="131" t="s">
        <v>479</v>
      </c>
      <c r="C92" s="132" t="s">
        <v>551</v>
      </c>
      <c r="D92" s="133" t="s">
        <v>552</v>
      </c>
      <c r="E92" s="134">
        <v>20</v>
      </c>
      <c r="F92" s="135" t="s">
        <v>553</v>
      </c>
      <c r="H92" s="136">
        <f t="shared" si="2"/>
        <v>0</v>
      </c>
      <c r="J92" s="136">
        <f t="shared" si="3"/>
        <v>0</v>
      </c>
      <c r="O92" s="135">
        <v>20</v>
      </c>
    </row>
    <row r="93" spans="1:15" ht="9.75">
      <c r="A93" s="130">
        <v>74</v>
      </c>
      <c r="B93" s="131" t="s">
        <v>479</v>
      </c>
      <c r="C93" s="132" t="s">
        <v>554</v>
      </c>
      <c r="D93" s="133" t="s">
        <v>555</v>
      </c>
      <c r="E93" s="134">
        <v>6</v>
      </c>
      <c r="F93" s="135" t="s">
        <v>553</v>
      </c>
      <c r="H93" s="136">
        <f t="shared" si="2"/>
        <v>0</v>
      </c>
      <c r="J93" s="136">
        <f t="shared" si="3"/>
        <v>0</v>
      </c>
      <c r="O93" s="135">
        <v>20</v>
      </c>
    </row>
    <row r="94" spans="1:15" ht="9.75">
      <c r="A94" s="130">
        <v>75</v>
      </c>
      <c r="B94" s="131" t="s">
        <v>479</v>
      </c>
      <c r="C94" s="132" t="s">
        <v>556</v>
      </c>
      <c r="D94" s="133" t="s">
        <v>557</v>
      </c>
      <c r="E94" s="134">
        <v>20</v>
      </c>
      <c r="F94" s="135" t="s">
        <v>553</v>
      </c>
      <c r="H94" s="136">
        <f t="shared" si="2"/>
        <v>0</v>
      </c>
      <c r="J94" s="136">
        <f t="shared" si="3"/>
        <v>0</v>
      </c>
      <c r="O94" s="135">
        <v>20</v>
      </c>
    </row>
    <row r="95" spans="4:14" ht="9.75">
      <c r="D95" s="139" t="s">
        <v>558</v>
      </c>
      <c r="E95" s="140">
        <f>J95</f>
        <v>0</v>
      </c>
      <c r="H95" s="140">
        <f>SUM(H55:H94)</f>
        <v>0</v>
      </c>
      <c r="I95" s="140">
        <f>SUM(I55:I94)</f>
        <v>0</v>
      </c>
      <c r="J95" s="140">
        <f>SUM(J55:J94)</f>
        <v>0</v>
      </c>
      <c r="L95" s="141">
        <f>SUM(L55:L94)</f>
        <v>0</v>
      </c>
      <c r="N95" s="142">
        <f>SUM(N55:N94)</f>
        <v>0</v>
      </c>
    </row>
    <row r="97" ht="9.75">
      <c r="B97" s="132" t="s">
        <v>559</v>
      </c>
    </row>
    <row r="98" spans="1:15" ht="9.75">
      <c r="A98" s="130">
        <v>76</v>
      </c>
      <c r="B98" s="131" t="s">
        <v>560</v>
      </c>
      <c r="C98" s="132" t="s">
        <v>561</v>
      </c>
      <c r="D98" s="133" t="s">
        <v>562</v>
      </c>
      <c r="E98" s="134">
        <v>200</v>
      </c>
      <c r="F98" s="135" t="s">
        <v>422</v>
      </c>
      <c r="H98" s="136">
        <f>ROUND(E98*G98,2)</f>
        <v>0</v>
      </c>
      <c r="J98" s="136">
        <f>ROUND(E98*G98,2)</f>
        <v>0</v>
      </c>
      <c r="O98" s="135">
        <v>20</v>
      </c>
    </row>
    <row r="99" spans="4:14" ht="9.75">
      <c r="D99" s="139" t="s">
        <v>563</v>
      </c>
      <c r="E99" s="140">
        <f>J99</f>
        <v>0</v>
      </c>
      <c r="H99" s="140">
        <f>SUM(H97:H98)</f>
        <v>0</v>
      </c>
      <c r="I99" s="140">
        <f>SUM(I97:I98)</f>
        <v>0</v>
      </c>
      <c r="J99" s="140">
        <f>SUM(J97:J98)</f>
        <v>0</v>
      </c>
      <c r="L99" s="141">
        <f>SUM(L97:L98)</f>
        <v>0</v>
      </c>
      <c r="N99" s="142">
        <f>SUM(N97:N98)</f>
        <v>0</v>
      </c>
    </row>
    <row r="101" ht="9.75">
      <c r="B101" s="132" t="s">
        <v>564</v>
      </c>
    </row>
    <row r="102" spans="1:15" ht="9.75">
      <c r="A102" s="130">
        <v>77</v>
      </c>
      <c r="B102" s="131" t="s">
        <v>565</v>
      </c>
      <c r="C102" s="132" t="s">
        <v>566</v>
      </c>
      <c r="D102" s="133" t="s">
        <v>567</v>
      </c>
      <c r="E102" s="134">
        <v>3</v>
      </c>
      <c r="F102" s="135" t="s">
        <v>422</v>
      </c>
      <c r="H102" s="136">
        <f>ROUND(E102*G102,2)</f>
        <v>0</v>
      </c>
      <c r="J102" s="136">
        <f>ROUND(E102*G102,2)</f>
        <v>0</v>
      </c>
      <c r="O102" s="135">
        <v>20</v>
      </c>
    </row>
    <row r="103" spans="1:15" ht="9.75">
      <c r="A103" s="130">
        <v>78</v>
      </c>
      <c r="B103" s="131" t="s">
        <v>565</v>
      </c>
      <c r="C103" s="132" t="s">
        <v>568</v>
      </c>
      <c r="D103" s="133" t="s">
        <v>569</v>
      </c>
      <c r="E103" s="134">
        <v>1</v>
      </c>
      <c r="F103" s="135" t="s">
        <v>422</v>
      </c>
      <c r="H103" s="136">
        <f>ROUND(E103*G103,2)</f>
        <v>0</v>
      </c>
      <c r="J103" s="136">
        <f>ROUND(E103*G103,2)</f>
        <v>0</v>
      </c>
      <c r="O103" s="135">
        <v>20</v>
      </c>
    </row>
    <row r="104" spans="1:15" ht="9.75">
      <c r="A104" s="130">
        <v>79</v>
      </c>
      <c r="B104" s="131" t="s">
        <v>565</v>
      </c>
      <c r="C104" s="132" t="s">
        <v>570</v>
      </c>
      <c r="D104" s="133" t="s">
        <v>571</v>
      </c>
      <c r="E104" s="134">
        <v>1</v>
      </c>
      <c r="F104" s="135" t="s">
        <v>422</v>
      </c>
      <c r="H104" s="136">
        <f>ROUND(E104*G104,2)</f>
        <v>0</v>
      </c>
      <c r="J104" s="136">
        <f>ROUND(E104*G104,2)</f>
        <v>0</v>
      </c>
      <c r="O104" s="135">
        <v>20</v>
      </c>
    </row>
    <row r="105" spans="1:15" ht="9.75">
      <c r="A105" s="130">
        <v>80</v>
      </c>
      <c r="B105" s="131" t="s">
        <v>565</v>
      </c>
      <c r="C105" s="132" t="s">
        <v>572</v>
      </c>
      <c r="D105" s="133" t="s">
        <v>573</v>
      </c>
      <c r="E105" s="134">
        <v>1</v>
      </c>
      <c r="F105" s="135" t="s">
        <v>422</v>
      </c>
      <c r="H105" s="136">
        <f>ROUND(E105*G105,2)</f>
        <v>0</v>
      </c>
      <c r="J105" s="136">
        <f>ROUND(E105*G105,2)</f>
        <v>0</v>
      </c>
      <c r="O105" s="135">
        <v>20</v>
      </c>
    </row>
    <row r="106" spans="1:15" ht="9.75">
      <c r="A106" s="130">
        <v>81</v>
      </c>
      <c r="B106" s="131" t="s">
        <v>565</v>
      </c>
      <c r="C106" s="132" t="s">
        <v>574</v>
      </c>
      <c r="D106" s="133" t="s">
        <v>575</v>
      </c>
      <c r="E106" s="134">
        <v>1</v>
      </c>
      <c r="F106" s="135" t="s">
        <v>422</v>
      </c>
      <c r="H106" s="136">
        <f>ROUND(E106*G106,2)</f>
        <v>0</v>
      </c>
      <c r="J106" s="136">
        <f>ROUND(E106*G106,2)</f>
        <v>0</v>
      </c>
      <c r="O106" s="135">
        <v>20</v>
      </c>
    </row>
    <row r="107" spans="4:14" ht="9.75">
      <c r="D107" s="139" t="s">
        <v>576</v>
      </c>
      <c r="E107" s="140">
        <f>J107</f>
        <v>0</v>
      </c>
      <c r="H107" s="140">
        <f>SUM(H101:H106)</f>
        <v>0</v>
      </c>
      <c r="I107" s="140">
        <f>SUM(I101:I106)</f>
        <v>0</v>
      </c>
      <c r="J107" s="140">
        <f>SUM(J101:J106)</f>
        <v>0</v>
      </c>
      <c r="L107" s="141">
        <f>SUM(L101:L106)</f>
        <v>0</v>
      </c>
      <c r="N107" s="142">
        <f>SUM(N101:N106)</f>
        <v>0</v>
      </c>
    </row>
    <row r="109" ht="9.75">
      <c r="B109" s="132" t="s">
        <v>577</v>
      </c>
    </row>
    <row r="110" spans="1:15" ht="9.75">
      <c r="A110" s="130">
        <v>82</v>
      </c>
      <c r="B110" s="131" t="s">
        <v>578</v>
      </c>
      <c r="C110" s="132" t="s">
        <v>579</v>
      </c>
      <c r="D110" s="133" t="s">
        <v>580</v>
      </c>
      <c r="E110" s="134">
        <v>1</v>
      </c>
      <c r="F110" s="135" t="s">
        <v>581</v>
      </c>
      <c r="H110" s="136">
        <f aca="true" t="shared" si="4" ref="H110:H115">ROUND(E110*G110,2)</f>
        <v>0</v>
      </c>
      <c r="J110" s="136">
        <f aca="true" t="shared" si="5" ref="J110:J115">ROUND(E110*G110,2)</f>
        <v>0</v>
      </c>
      <c r="O110" s="135">
        <v>20</v>
      </c>
    </row>
    <row r="111" spans="1:15" ht="9.75">
      <c r="A111" s="130">
        <v>83</v>
      </c>
      <c r="B111" s="131" t="s">
        <v>578</v>
      </c>
      <c r="C111" s="132" t="s">
        <v>582</v>
      </c>
      <c r="D111" s="133" t="s">
        <v>583</v>
      </c>
      <c r="E111" s="134">
        <v>4</v>
      </c>
      <c r="F111" s="135" t="s">
        <v>399</v>
      </c>
      <c r="H111" s="136">
        <f t="shared" si="4"/>
        <v>0</v>
      </c>
      <c r="J111" s="136">
        <f t="shared" si="5"/>
        <v>0</v>
      </c>
      <c r="O111" s="135">
        <v>20</v>
      </c>
    </row>
    <row r="112" spans="1:15" ht="9.75">
      <c r="A112" s="130">
        <v>84</v>
      </c>
      <c r="B112" s="131" t="s">
        <v>578</v>
      </c>
      <c r="C112" s="132" t="s">
        <v>584</v>
      </c>
      <c r="D112" s="133" t="s">
        <v>585</v>
      </c>
      <c r="E112" s="134">
        <v>8</v>
      </c>
      <c r="F112" s="135" t="s">
        <v>399</v>
      </c>
      <c r="H112" s="136">
        <f t="shared" si="4"/>
        <v>0</v>
      </c>
      <c r="J112" s="136">
        <f t="shared" si="5"/>
        <v>0</v>
      </c>
      <c r="O112" s="135">
        <v>20</v>
      </c>
    </row>
    <row r="113" spans="1:15" ht="9.75">
      <c r="A113" s="130">
        <v>85</v>
      </c>
      <c r="B113" s="131" t="s">
        <v>578</v>
      </c>
      <c r="C113" s="132" t="s">
        <v>586</v>
      </c>
      <c r="D113" s="133" t="s">
        <v>587</v>
      </c>
      <c r="E113" s="134">
        <v>8</v>
      </c>
      <c r="F113" s="135" t="s">
        <v>399</v>
      </c>
      <c r="H113" s="136">
        <f t="shared" si="4"/>
        <v>0</v>
      </c>
      <c r="J113" s="136">
        <f t="shared" si="5"/>
        <v>0</v>
      </c>
      <c r="O113" s="135">
        <v>20</v>
      </c>
    </row>
    <row r="114" spans="1:15" ht="9.75">
      <c r="A114" s="130">
        <v>86</v>
      </c>
      <c r="B114" s="131" t="s">
        <v>578</v>
      </c>
      <c r="C114" s="132" t="s">
        <v>588</v>
      </c>
      <c r="D114" s="133" t="s">
        <v>589</v>
      </c>
      <c r="E114" s="134">
        <v>2.81</v>
      </c>
      <c r="F114" s="135" t="s">
        <v>581</v>
      </c>
      <c r="H114" s="136">
        <f t="shared" si="4"/>
        <v>0</v>
      </c>
      <c r="J114" s="136">
        <f t="shared" si="5"/>
        <v>0</v>
      </c>
      <c r="O114" s="135">
        <v>20</v>
      </c>
    </row>
    <row r="115" spans="1:15" ht="9.75">
      <c r="A115" s="130">
        <v>87</v>
      </c>
      <c r="B115" s="131" t="s">
        <v>578</v>
      </c>
      <c r="C115" s="132" t="s">
        <v>590</v>
      </c>
      <c r="D115" s="133" t="s">
        <v>591</v>
      </c>
      <c r="E115" s="134">
        <v>1</v>
      </c>
      <c r="F115" s="135" t="s">
        <v>581</v>
      </c>
      <c r="H115" s="136">
        <f t="shared" si="4"/>
        <v>0</v>
      </c>
      <c r="J115" s="136">
        <f t="shared" si="5"/>
        <v>0</v>
      </c>
      <c r="O115" s="135">
        <v>20</v>
      </c>
    </row>
    <row r="116" spans="4:14" ht="9.75">
      <c r="D116" s="139" t="s">
        <v>592</v>
      </c>
      <c r="E116" s="140">
        <f>J116</f>
        <v>0</v>
      </c>
      <c r="H116" s="140">
        <f>SUM(H109:H115)</f>
        <v>0</v>
      </c>
      <c r="I116" s="140">
        <f>SUM(I109:I115)</f>
        <v>0</v>
      </c>
      <c r="J116" s="140">
        <f>SUM(J109:J115)</f>
        <v>0</v>
      </c>
      <c r="L116" s="141">
        <f>SUM(L109:L115)</f>
        <v>0</v>
      </c>
      <c r="N116" s="142">
        <f>SUM(N109:N115)</f>
        <v>0</v>
      </c>
    </row>
    <row r="118" spans="4:14" ht="9.75">
      <c r="D118" s="139" t="s">
        <v>593</v>
      </c>
      <c r="E118" s="140">
        <f>J118</f>
        <v>0</v>
      </c>
      <c r="H118" s="140">
        <f>+H95+H99+H107+H116</f>
        <v>0</v>
      </c>
      <c r="I118" s="140">
        <f>+I95+I99+I107+I116</f>
        <v>0</v>
      </c>
      <c r="J118" s="140">
        <f>+J95+J99+J107+J116</f>
        <v>0</v>
      </c>
      <c r="L118" s="141">
        <f>+L95+L99+L107+L116</f>
        <v>0</v>
      </c>
      <c r="N118" s="142">
        <f>+N95+N99+N107+N116</f>
        <v>0</v>
      </c>
    </row>
    <row r="120" spans="4:14" ht="9.75">
      <c r="D120" s="143" t="s">
        <v>594</v>
      </c>
      <c r="E120" s="140">
        <f>J120</f>
        <v>0</v>
      </c>
      <c r="H120" s="140">
        <f>+H53+H118</f>
        <v>0</v>
      </c>
      <c r="I120" s="140">
        <f>+I53+I118</f>
        <v>0</v>
      </c>
      <c r="J120" s="140">
        <f>+J53+J118</f>
        <v>0</v>
      </c>
      <c r="L120" s="141">
        <f>+L53+L118</f>
        <v>0.20235</v>
      </c>
      <c r="N120" s="142">
        <f>+N53+N118</f>
        <v>0</v>
      </c>
    </row>
    <row r="123" ht="13.5">
      <c r="D123" s="144" t="s">
        <v>595</v>
      </c>
    </row>
    <row r="125" spans="1:15" ht="9.75">
      <c r="A125" s="130">
        <v>1</v>
      </c>
      <c r="C125" s="132" t="s">
        <v>596</v>
      </c>
      <c r="D125" s="133" t="s">
        <v>597</v>
      </c>
      <c r="E125" s="134">
        <v>23</v>
      </c>
      <c r="F125" s="135" t="s">
        <v>1</v>
      </c>
      <c r="H125" s="136">
        <f aca="true" t="shared" si="6" ref="H125:H135">ROUND(E125*G125,2)</f>
        <v>0</v>
      </c>
      <c r="J125" s="136">
        <f aca="true" t="shared" si="7" ref="J125:J135">ROUND(E125*G125,2)</f>
        <v>0</v>
      </c>
      <c r="O125" s="135">
        <v>20</v>
      </c>
    </row>
    <row r="126" spans="1:15" ht="9.75">
      <c r="A126" s="130">
        <v>2</v>
      </c>
      <c r="C126" s="132" t="s">
        <v>598</v>
      </c>
      <c r="D126" s="133" t="s">
        <v>599</v>
      </c>
      <c r="E126" s="134">
        <v>18</v>
      </c>
      <c r="F126" s="135" t="s">
        <v>3</v>
      </c>
      <c r="H126" s="136">
        <f t="shared" si="6"/>
        <v>0</v>
      </c>
      <c r="J126" s="136">
        <f t="shared" si="7"/>
        <v>0</v>
      </c>
      <c r="O126" s="135">
        <v>20</v>
      </c>
    </row>
    <row r="127" spans="1:15" ht="9.75">
      <c r="A127" s="130">
        <v>3</v>
      </c>
      <c r="C127" s="132" t="s">
        <v>600</v>
      </c>
      <c r="D127" s="133" t="s">
        <v>601</v>
      </c>
      <c r="E127" s="134">
        <v>15</v>
      </c>
      <c r="F127" s="135" t="s">
        <v>3</v>
      </c>
      <c r="H127" s="136">
        <f t="shared" si="6"/>
        <v>0</v>
      </c>
      <c r="J127" s="136">
        <f t="shared" si="7"/>
        <v>0</v>
      </c>
      <c r="O127" s="135">
        <v>20</v>
      </c>
    </row>
    <row r="128" spans="1:15" ht="9.75">
      <c r="A128" s="130">
        <v>4</v>
      </c>
      <c r="C128" s="132" t="s">
        <v>602</v>
      </c>
      <c r="D128" s="133" t="s">
        <v>603</v>
      </c>
      <c r="E128" s="134">
        <v>15</v>
      </c>
      <c r="F128" s="135" t="s">
        <v>3</v>
      </c>
      <c r="H128" s="136">
        <f t="shared" si="6"/>
        <v>0</v>
      </c>
      <c r="J128" s="136">
        <f t="shared" si="7"/>
        <v>0</v>
      </c>
      <c r="O128" s="135">
        <v>20</v>
      </c>
    </row>
    <row r="129" spans="1:15" ht="9.75">
      <c r="A129" s="130">
        <v>5</v>
      </c>
      <c r="C129" s="132" t="s">
        <v>604</v>
      </c>
      <c r="D129" s="133" t="s">
        <v>605</v>
      </c>
      <c r="E129" s="134">
        <v>30</v>
      </c>
      <c r="F129" s="135" t="s">
        <v>3</v>
      </c>
      <c r="H129" s="136">
        <f t="shared" si="6"/>
        <v>0</v>
      </c>
      <c r="J129" s="136">
        <f t="shared" si="7"/>
        <v>0</v>
      </c>
      <c r="O129" s="135">
        <v>20</v>
      </c>
    </row>
    <row r="130" spans="1:15" ht="9.75">
      <c r="A130" s="130">
        <v>6</v>
      </c>
      <c r="C130" s="132" t="s">
        <v>606</v>
      </c>
      <c r="D130" s="133" t="s">
        <v>607</v>
      </c>
      <c r="E130" s="134">
        <v>2</v>
      </c>
      <c r="F130" s="135" t="s">
        <v>3</v>
      </c>
      <c r="H130" s="136">
        <f t="shared" si="6"/>
        <v>0</v>
      </c>
      <c r="J130" s="136">
        <f t="shared" si="7"/>
        <v>0</v>
      </c>
      <c r="O130" s="135">
        <v>20</v>
      </c>
    </row>
    <row r="131" spans="1:15" ht="9.75">
      <c r="A131" s="130">
        <v>7</v>
      </c>
      <c r="C131" s="132" t="s">
        <v>608</v>
      </c>
      <c r="D131" s="133" t="s">
        <v>609</v>
      </c>
      <c r="E131" s="134">
        <v>23</v>
      </c>
      <c r="F131" s="135" t="s">
        <v>1</v>
      </c>
      <c r="H131" s="136">
        <f t="shared" si="6"/>
        <v>0</v>
      </c>
      <c r="J131" s="136">
        <f t="shared" si="7"/>
        <v>0</v>
      </c>
      <c r="O131" s="135">
        <v>20</v>
      </c>
    </row>
    <row r="132" spans="1:15" ht="9.75">
      <c r="A132" s="130">
        <v>8</v>
      </c>
      <c r="C132" s="132" t="s">
        <v>610</v>
      </c>
      <c r="D132" s="133" t="s">
        <v>611</v>
      </c>
      <c r="E132" s="134">
        <v>6</v>
      </c>
      <c r="F132" s="135" t="s">
        <v>3</v>
      </c>
      <c r="H132" s="136">
        <f t="shared" si="6"/>
        <v>0</v>
      </c>
      <c r="J132" s="136">
        <f t="shared" si="7"/>
        <v>0</v>
      </c>
      <c r="O132" s="135">
        <v>20</v>
      </c>
    </row>
    <row r="133" spans="1:15" ht="9.75">
      <c r="A133" s="130">
        <v>9</v>
      </c>
      <c r="C133" s="132" t="s">
        <v>612</v>
      </c>
      <c r="D133" s="133" t="s">
        <v>613</v>
      </c>
      <c r="E133" s="134">
        <v>18</v>
      </c>
      <c r="F133" s="135" t="s">
        <v>3</v>
      </c>
      <c r="H133" s="136">
        <f t="shared" si="6"/>
        <v>0</v>
      </c>
      <c r="J133" s="136">
        <f t="shared" si="7"/>
        <v>0</v>
      </c>
      <c r="O133" s="135">
        <v>20</v>
      </c>
    </row>
    <row r="134" spans="1:15" ht="9.75">
      <c r="A134" s="130">
        <v>10</v>
      </c>
      <c r="C134" s="132" t="s">
        <v>614</v>
      </c>
      <c r="D134" s="133" t="s">
        <v>615</v>
      </c>
      <c r="E134" s="134">
        <v>18</v>
      </c>
      <c r="F134" s="135" t="s">
        <v>3</v>
      </c>
      <c r="H134" s="136">
        <f t="shared" si="6"/>
        <v>0</v>
      </c>
      <c r="J134" s="136">
        <f t="shared" si="7"/>
        <v>0</v>
      </c>
      <c r="O134" s="135">
        <v>20</v>
      </c>
    </row>
    <row r="135" spans="1:15" ht="9.75">
      <c r="A135" s="130">
        <v>11</v>
      </c>
      <c r="C135" s="132" t="s">
        <v>616</v>
      </c>
      <c r="D135" s="133" t="s">
        <v>617</v>
      </c>
      <c r="E135" s="134">
        <v>6</v>
      </c>
      <c r="F135" s="135" t="s">
        <v>3</v>
      </c>
      <c r="H135" s="136">
        <f t="shared" si="6"/>
        <v>0</v>
      </c>
      <c r="J135" s="136">
        <f t="shared" si="7"/>
        <v>0</v>
      </c>
      <c r="O135" s="135">
        <v>20</v>
      </c>
    </row>
    <row r="136" spans="4:10" ht="13.5">
      <c r="D136" s="144" t="s">
        <v>618</v>
      </c>
      <c r="J136" s="145">
        <f>SUM(J125:J135)</f>
        <v>0</v>
      </c>
    </row>
    <row r="139" ht="13.5">
      <c r="D139" s="144" t="s">
        <v>619</v>
      </c>
    </row>
    <row r="141" spans="1:15" ht="9.75">
      <c r="A141" s="130">
        <v>1</v>
      </c>
      <c r="C141" s="132" t="s">
        <v>620</v>
      </c>
      <c r="D141" s="133" t="s">
        <v>621</v>
      </c>
      <c r="E141" s="134">
        <v>1</v>
      </c>
      <c r="F141" s="135" t="s">
        <v>3</v>
      </c>
      <c r="H141" s="136">
        <f aca="true" t="shared" si="8" ref="H141:H160">ROUND(E141*G141,2)</f>
        <v>0</v>
      </c>
      <c r="J141" s="136">
        <f aca="true" t="shared" si="9" ref="J141:J160">ROUND(E141*G141,2)</f>
        <v>0</v>
      </c>
      <c r="O141" s="135">
        <v>20</v>
      </c>
    </row>
    <row r="142" spans="1:15" ht="9.75">
      <c r="A142" s="130">
        <v>2</v>
      </c>
      <c r="C142" s="132" t="s">
        <v>622</v>
      </c>
      <c r="D142" s="133" t="s">
        <v>623</v>
      </c>
      <c r="E142" s="134">
        <v>1</v>
      </c>
      <c r="F142" s="135" t="s">
        <v>3</v>
      </c>
      <c r="H142" s="136">
        <f t="shared" si="8"/>
        <v>0</v>
      </c>
      <c r="J142" s="136">
        <f t="shared" si="9"/>
        <v>0</v>
      </c>
      <c r="O142" s="135">
        <v>20</v>
      </c>
    </row>
    <row r="143" spans="1:15" ht="9.75">
      <c r="A143" s="130">
        <v>3</v>
      </c>
      <c r="C143" s="132" t="s">
        <v>624</v>
      </c>
      <c r="D143" s="133" t="s">
        <v>625</v>
      </c>
      <c r="E143" s="134">
        <v>1</v>
      </c>
      <c r="F143" s="135" t="s">
        <v>3</v>
      </c>
      <c r="H143" s="136">
        <f t="shared" si="8"/>
        <v>0</v>
      </c>
      <c r="J143" s="136">
        <f t="shared" si="9"/>
        <v>0</v>
      </c>
      <c r="O143" s="135">
        <v>20</v>
      </c>
    </row>
    <row r="144" spans="1:15" ht="9.75">
      <c r="A144" s="130">
        <v>4</v>
      </c>
      <c r="C144" s="132" t="s">
        <v>626</v>
      </c>
      <c r="D144" s="133" t="s">
        <v>627</v>
      </c>
      <c r="E144" s="134">
        <v>2</v>
      </c>
      <c r="F144" s="135" t="s">
        <v>3</v>
      </c>
      <c r="H144" s="136">
        <f t="shared" si="8"/>
        <v>0</v>
      </c>
      <c r="J144" s="136">
        <f t="shared" si="9"/>
        <v>0</v>
      </c>
      <c r="O144" s="135">
        <v>20</v>
      </c>
    </row>
    <row r="145" spans="1:15" ht="9.75">
      <c r="A145" s="130">
        <v>5</v>
      </c>
      <c r="C145" s="132" t="s">
        <v>628</v>
      </c>
      <c r="D145" s="133" t="s">
        <v>629</v>
      </c>
      <c r="E145" s="134">
        <v>2</v>
      </c>
      <c r="F145" s="135" t="s">
        <v>3</v>
      </c>
      <c r="H145" s="136">
        <f t="shared" si="8"/>
        <v>0</v>
      </c>
      <c r="J145" s="136">
        <f t="shared" si="9"/>
        <v>0</v>
      </c>
      <c r="O145" s="135">
        <v>20</v>
      </c>
    </row>
    <row r="146" spans="1:15" ht="9.75">
      <c r="A146" s="130">
        <v>6</v>
      </c>
      <c r="C146" s="132" t="s">
        <v>630</v>
      </c>
      <c r="D146" s="133" t="s">
        <v>631</v>
      </c>
      <c r="E146" s="134">
        <v>13</v>
      </c>
      <c r="F146" s="135" t="s">
        <v>3</v>
      </c>
      <c r="H146" s="136">
        <f t="shared" si="8"/>
        <v>0</v>
      </c>
      <c r="J146" s="136">
        <f t="shared" si="9"/>
        <v>0</v>
      </c>
      <c r="O146" s="135">
        <v>20</v>
      </c>
    </row>
    <row r="147" spans="1:15" ht="9.75">
      <c r="A147" s="130">
        <v>7</v>
      </c>
      <c r="C147" s="132" t="s">
        <v>632</v>
      </c>
      <c r="D147" s="133" t="s">
        <v>633</v>
      </c>
      <c r="E147" s="134">
        <v>1</v>
      </c>
      <c r="F147" s="135" t="s">
        <v>3</v>
      </c>
      <c r="H147" s="136">
        <f t="shared" si="8"/>
        <v>0</v>
      </c>
      <c r="J147" s="136">
        <f t="shared" si="9"/>
        <v>0</v>
      </c>
      <c r="O147" s="135">
        <v>20</v>
      </c>
    </row>
    <row r="148" spans="1:15" ht="9.75">
      <c r="A148" s="130">
        <v>8</v>
      </c>
      <c r="C148" s="132" t="s">
        <v>634</v>
      </c>
      <c r="D148" s="133" t="s">
        <v>635</v>
      </c>
      <c r="E148" s="134">
        <v>10</v>
      </c>
      <c r="F148" s="135" t="s">
        <v>1</v>
      </c>
      <c r="H148" s="136">
        <f t="shared" si="8"/>
        <v>0</v>
      </c>
      <c r="J148" s="136">
        <f t="shared" si="9"/>
        <v>0</v>
      </c>
      <c r="O148" s="135">
        <v>20</v>
      </c>
    </row>
    <row r="149" spans="1:15" ht="9.75">
      <c r="A149" s="130">
        <v>9</v>
      </c>
      <c r="C149" s="132" t="s">
        <v>636</v>
      </c>
      <c r="D149" s="133" t="s">
        <v>637</v>
      </c>
      <c r="E149" s="134">
        <v>1</v>
      </c>
      <c r="F149" s="135" t="s">
        <v>3</v>
      </c>
      <c r="H149" s="136">
        <f t="shared" si="8"/>
        <v>0</v>
      </c>
      <c r="J149" s="136">
        <f t="shared" si="9"/>
        <v>0</v>
      </c>
      <c r="O149" s="135">
        <v>20</v>
      </c>
    </row>
    <row r="150" spans="1:15" ht="9.75">
      <c r="A150" s="130">
        <v>10</v>
      </c>
      <c r="C150" s="132" t="s">
        <v>638</v>
      </c>
      <c r="D150" s="133" t="s">
        <v>639</v>
      </c>
      <c r="E150" s="134">
        <v>1</v>
      </c>
      <c r="F150" s="135" t="s">
        <v>3</v>
      </c>
      <c r="H150" s="136">
        <f t="shared" si="8"/>
        <v>0</v>
      </c>
      <c r="J150" s="136">
        <f t="shared" si="9"/>
        <v>0</v>
      </c>
      <c r="O150" s="135">
        <v>20</v>
      </c>
    </row>
    <row r="151" spans="1:15" ht="9.75">
      <c r="A151" s="130">
        <v>11</v>
      </c>
      <c r="C151" s="132" t="s">
        <v>640</v>
      </c>
      <c r="D151" s="133" t="s">
        <v>641</v>
      </c>
      <c r="E151" s="134">
        <v>2</v>
      </c>
      <c r="F151" s="135" t="s">
        <v>3</v>
      </c>
      <c r="H151" s="136">
        <f t="shared" si="8"/>
        <v>0</v>
      </c>
      <c r="J151" s="136">
        <f t="shared" si="9"/>
        <v>0</v>
      </c>
      <c r="O151" s="135">
        <v>20</v>
      </c>
    </row>
    <row r="152" spans="1:15" ht="9.75">
      <c r="A152" s="130">
        <v>12</v>
      </c>
      <c r="C152" s="132" t="s">
        <v>642</v>
      </c>
      <c r="D152" s="133" t="s">
        <v>643</v>
      </c>
      <c r="E152" s="134">
        <v>1</v>
      </c>
      <c r="F152" s="135" t="s">
        <v>3</v>
      </c>
      <c r="H152" s="136">
        <f t="shared" si="8"/>
        <v>0</v>
      </c>
      <c r="J152" s="136">
        <f t="shared" si="9"/>
        <v>0</v>
      </c>
      <c r="O152" s="135">
        <v>20</v>
      </c>
    </row>
    <row r="153" spans="1:15" ht="9.75">
      <c r="A153" s="130">
        <v>13</v>
      </c>
      <c r="C153" s="132" t="s">
        <v>644</v>
      </c>
      <c r="D153" s="133" t="s">
        <v>645</v>
      </c>
      <c r="E153" s="134">
        <v>2</v>
      </c>
      <c r="F153" s="135" t="s">
        <v>3</v>
      </c>
      <c r="H153" s="136">
        <f t="shared" si="8"/>
        <v>0</v>
      </c>
      <c r="J153" s="136">
        <f t="shared" si="9"/>
        <v>0</v>
      </c>
      <c r="O153" s="135">
        <v>20</v>
      </c>
    </row>
    <row r="154" spans="1:15" ht="9.75">
      <c r="A154" s="130">
        <v>14</v>
      </c>
      <c r="C154" s="132" t="s">
        <v>646</v>
      </c>
      <c r="D154" s="133" t="s">
        <v>647</v>
      </c>
      <c r="E154" s="134">
        <v>4</v>
      </c>
      <c r="F154" s="135" t="s">
        <v>3</v>
      </c>
      <c r="H154" s="136">
        <f t="shared" si="8"/>
        <v>0</v>
      </c>
      <c r="J154" s="136">
        <f t="shared" si="9"/>
        <v>0</v>
      </c>
      <c r="O154" s="135">
        <v>20</v>
      </c>
    </row>
    <row r="155" spans="1:15" ht="9.75">
      <c r="A155" s="130">
        <v>15</v>
      </c>
      <c r="C155" s="132" t="s">
        <v>648</v>
      </c>
      <c r="D155" s="133" t="s">
        <v>649</v>
      </c>
      <c r="E155" s="134">
        <v>1</v>
      </c>
      <c r="F155" s="135" t="s">
        <v>3</v>
      </c>
      <c r="H155" s="136">
        <f t="shared" si="8"/>
        <v>0</v>
      </c>
      <c r="J155" s="136">
        <f t="shared" si="9"/>
        <v>0</v>
      </c>
      <c r="O155" s="135">
        <v>20</v>
      </c>
    </row>
    <row r="156" spans="1:15" ht="9.75">
      <c r="A156" s="130">
        <v>16</v>
      </c>
      <c r="C156" s="132" t="s">
        <v>650</v>
      </c>
      <c r="D156" s="133" t="s">
        <v>651</v>
      </c>
      <c r="E156" s="134">
        <v>1</v>
      </c>
      <c r="F156" s="135" t="s">
        <v>3</v>
      </c>
      <c r="H156" s="136">
        <f t="shared" si="8"/>
        <v>0</v>
      </c>
      <c r="J156" s="136">
        <f t="shared" si="9"/>
        <v>0</v>
      </c>
      <c r="O156" s="135">
        <v>20</v>
      </c>
    </row>
    <row r="157" spans="1:15" ht="9.75">
      <c r="A157" s="130">
        <v>17</v>
      </c>
      <c r="C157" s="132" t="s">
        <v>652</v>
      </c>
      <c r="D157" s="133" t="s">
        <v>653</v>
      </c>
      <c r="E157" s="134">
        <v>1</v>
      </c>
      <c r="F157" s="135" t="s">
        <v>3</v>
      </c>
      <c r="H157" s="136">
        <f t="shared" si="8"/>
        <v>0</v>
      </c>
      <c r="J157" s="136">
        <f t="shared" si="9"/>
        <v>0</v>
      </c>
      <c r="O157" s="135">
        <v>20</v>
      </c>
    </row>
    <row r="158" spans="1:15" ht="9.75">
      <c r="A158" s="130">
        <v>18</v>
      </c>
      <c r="C158" s="132" t="s">
        <v>654</v>
      </c>
      <c r="D158" s="133" t="s">
        <v>655</v>
      </c>
      <c r="E158" s="134">
        <v>1</v>
      </c>
      <c r="F158" s="135" t="s">
        <v>3</v>
      </c>
      <c r="H158" s="136">
        <f t="shared" si="8"/>
        <v>0</v>
      </c>
      <c r="J158" s="136">
        <f t="shared" si="9"/>
        <v>0</v>
      </c>
      <c r="O158" s="135">
        <v>20</v>
      </c>
    </row>
    <row r="159" spans="1:15" ht="9.75">
      <c r="A159" s="130">
        <v>19</v>
      </c>
      <c r="C159" s="132" t="s">
        <v>656</v>
      </c>
      <c r="D159" s="133" t="s">
        <v>657</v>
      </c>
      <c r="E159" s="134">
        <v>11</v>
      </c>
      <c r="F159" s="135" t="s">
        <v>3</v>
      </c>
      <c r="H159" s="136">
        <f t="shared" si="8"/>
        <v>0</v>
      </c>
      <c r="J159" s="136">
        <f t="shared" si="9"/>
        <v>0</v>
      </c>
      <c r="O159" s="135">
        <v>20</v>
      </c>
    </row>
    <row r="160" spans="1:15" ht="9.75">
      <c r="A160" s="130">
        <v>20</v>
      </c>
      <c r="C160" s="132" t="s">
        <v>658</v>
      </c>
      <c r="D160" s="133" t="s">
        <v>659</v>
      </c>
      <c r="E160" s="134">
        <v>1</v>
      </c>
      <c r="F160" s="135" t="s">
        <v>3</v>
      </c>
      <c r="H160" s="136">
        <f t="shared" si="8"/>
        <v>0</v>
      </c>
      <c r="J160" s="136">
        <f t="shared" si="9"/>
        <v>0</v>
      </c>
      <c r="O160" s="135">
        <v>20</v>
      </c>
    </row>
    <row r="161" spans="4:10" ht="13.5">
      <c r="D161" s="144" t="s">
        <v>660</v>
      </c>
      <c r="J161" s="145">
        <f>SUM(J141:J160)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PageLayoutView="0" workbookViewId="0" topLeftCell="A1">
      <pane ySplit="12" topLeftCell="A103" activePane="bottomLeft" state="frozen"/>
      <selection pane="topLeft" activeCell="A1" sqref="A1"/>
      <selection pane="bottomLeft" activeCell="J117" sqref="J117"/>
    </sheetView>
  </sheetViews>
  <sheetFormatPr defaultColWidth="6.09765625" defaultRowHeight="12" customHeight="1"/>
  <cols>
    <col min="1" max="1" width="4.296875" style="108" customWidth="1"/>
    <col min="2" max="2" width="8.59765625" style="109" customWidth="1"/>
    <col min="3" max="3" width="28.19921875" style="109" customWidth="1"/>
    <col min="4" max="4" width="3.296875" style="109" customWidth="1"/>
    <col min="5" max="6" width="6.296875" style="110" customWidth="1"/>
    <col min="7" max="7" width="10" style="110" customWidth="1"/>
    <col min="8" max="16384" width="6.09765625" style="78" customWidth="1"/>
  </cols>
  <sheetData>
    <row r="1" spans="1:7" ht="27.75" customHeight="1">
      <c r="A1" s="224" t="s">
        <v>186</v>
      </c>
      <c r="B1" s="224"/>
      <c r="C1" s="224"/>
      <c r="D1" s="224"/>
      <c r="E1" s="224"/>
      <c r="F1" s="224"/>
      <c r="G1" s="224"/>
    </row>
    <row r="2" spans="1:7" ht="12.75" customHeight="1">
      <c r="A2" s="79" t="s">
        <v>187</v>
      </c>
      <c r="B2" s="80"/>
      <c r="C2" s="80"/>
      <c r="D2" s="80"/>
      <c r="E2" s="80"/>
      <c r="F2" s="80"/>
      <c r="G2" s="80"/>
    </row>
    <row r="3" spans="1:7" ht="12.75" customHeight="1">
      <c r="A3" s="79" t="s">
        <v>188</v>
      </c>
      <c r="B3" s="80"/>
      <c r="C3" s="80"/>
      <c r="D3" s="80"/>
      <c r="E3" s="80"/>
      <c r="F3" s="80"/>
      <c r="G3" s="80"/>
    </row>
    <row r="4" spans="1:7" ht="13.5" customHeight="1">
      <c r="A4" s="81"/>
      <c r="B4" s="82"/>
      <c r="C4" s="81"/>
      <c r="D4" s="83"/>
      <c r="E4" s="84"/>
      <c r="F4" s="84"/>
      <c r="G4" s="84"/>
    </row>
    <row r="5" spans="1:7" ht="6.75" customHeight="1">
      <c r="A5" s="225"/>
      <c r="B5" s="225"/>
      <c r="C5" s="225"/>
      <c r="D5" s="80"/>
      <c r="E5" s="80"/>
      <c r="F5" s="80"/>
      <c r="G5" s="80"/>
    </row>
    <row r="6" spans="1:7" ht="12.75" customHeight="1">
      <c r="A6" s="80" t="s">
        <v>189</v>
      </c>
      <c r="B6" s="80"/>
      <c r="C6" s="80"/>
      <c r="D6" s="80"/>
      <c r="E6" s="80"/>
      <c r="F6" s="80"/>
      <c r="G6" s="80"/>
    </row>
    <row r="7" spans="1:7" ht="13.5" customHeight="1">
      <c r="A7" s="80" t="s">
        <v>190</v>
      </c>
      <c r="B7" s="80"/>
      <c r="C7" s="80"/>
      <c r="D7" s="80"/>
      <c r="E7" s="226" t="s">
        <v>191</v>
      </c>
      <c r="F7" s="227"/>
      <c r="G7" s="227"/>
    </row>
    <row r="8" spans="1:7" ht="13.5" customHeight="1">
      <c r="A8" s="80" t="s">
        <v>192</v>
      </c>
      <c r="B8" s="83"/>
      <c r="C8" s="83"/>
      <c r="D8" s="83"/>
      <c r="E8" s="226" t="s">
        <v>193</v>
      </c>
      <c r="F8" s="228"/>
      <c r="G8" s="84"/>
    </row>
    <row r="9" spans="1:7" ht="6" customHeight="1">
      <c r="A9" s="85"/>
      <c r="B9" s="85"/>
      <c r="C9" s="85"/>
      <c r="D9" s="85"/>
      <c r="E9" s="85"/>
      <c r="F9" s="85"/>
      <c r="G9" s="85"/>
    </row>
    <row r="10" spans="1:7" ht="24" customHeight="1">
      <c r="A10" s="86" t="s">
        <v>194</v>
      </c>
      <c r="B10" s="86" t="s">
        <v>195</v>
      </c>
      <c r="C10" s="86" t="s">
        <v>196</v>
      </c>
      <c r="D10" s="86" t="s">
        <v>56</v>
      </c>
      <c r="E10" s="86" t="s">
        <v>197</v>
      </c>
      <c r="F10" s="86" t="s">
        <v>198</v>
      </c>
      <c r="G10" s="86" t="s">
        <v>199</v>
      </c>
    </row>
    <row r="11" spans="1:7" ht="12.75" customHeight="1" hidden="1">
      <c r="A11" s="86" t="s">
        <v>200</v>
      </c>
      <c r="B11" s="86" t="s">
        <v>201</v>
      </c>
      <c r="C11" s="86" t="s">
        <v>202</v>
      </c>
      <c r="D11" s="86" t="s">
        <v>203</v>
      </c>
      <c r="E11" s="86" t="s">
        <v>204</v>
      </c>
      <c r="F11" s="86" t="s">
        <v>205</v>
      </c>
      <c r="G11" s="86" t="s">
        <v>206</v>
      </c>
    </row>
    <row r="12" spans="1:7" ht="4.5" customHeight="1">
      <c r="A12" s="85"/>
      <c r="B12" s="85"/>
      <c r="C12" s="85"/>
      <c r="D12" s="85"/>
      <c r="E12" s="85"/>
      <c r="F12" s="85"/>
      <c r="G12" s="85"/>
    </row>
    <row r="13" spans="1:7" ht="30.75" customHeight="1">
      <c r="A13" s="87"/>
      <c r="B13" s="88" t="s">
        <v>207</v>
      </c>
      <c r="C13" s="88" t="s">
        <v>208</v>
      </c>
      <c r="D13" s="88"/>
      <c r="E13" s="89"/>
      <c r="F13" s="89"/>
      <c r="G13" s="89"/>
    </row>
    <row r="14" spans="1:7" ht="28.5" customHeight="1">
      <c r="A14" s="90"/>
      <c r="B14" s="91" t="s">
        <v>200</v>
      </c>
      <c r="C14" s="91" t="s">
        <v>209</v>
      </c>
      <c r="D14" s="91"/>
      <c r="E14" s="92"/>
      <c r="F14" s="92"/>
      <c r="G14" s="92"/>
    </row>
    <row r="15" spans="1:7" ht="24" customHeight="1">
      <c r="A15" s="93">
        <v>1</v>
      </c>
      <c r="B15" s="94" t="s">
        <v>210</v>
      </c>
      <c r="C15" s="94" t="s">
        <v>211</v>
      </c>
      <c r="D15" s="94" t="s">
        <v>212</v>
      </c>
      <c r="E15" s="95">
        <v>4.44</v>
      </c>
      <c r="F15" s="95"/>
      <c r="G15" s="95"/>
    </row>
    <row r="16" spans="1:7" ht="13.5" customHeight="1">
      <c r="A16" s="96"/>
      <c r="B16" s="97"/>
      <c r="C16" s="97" t="s">
        <v>213</v>
      </c>
      <c r="D16" s="97"/>
      <c r="E16" s="98">
        <v>3.84</v>
      </c>
      <c r="F16" s="98"/>
      <c r="G16" s="98"/>
    </row>
    <row r="17" spans="1:7" ht="13.5" customHeight="1">
      <c r="A17" s="96"/>
      <c r="B17" s="97"/>
      <c r="C17" s="97" t="s">
        <v>214</v>
      </c>
      <c r="D17" s="97"/>
      <c r="E17" s="98">
        <v>0.6</v>
      </c>
      <c r="F17" s="98"/>
      <c r="G17" s="98"/>
    </row>
    <row r="18" spans="1:7" ht="13.5" customHeight="1">
      <c r="A18" s="99"/>
      <c r="B18" s="100"/>
      <c r="C18" s="100" t="s">
        <v>215</v>
      </c>
      <c r="D18" s="100"/>
      <c r="E18" s="101">
        <v>4.44</v>
      </c>
      <c r="F18" s="101"/>
      <c r="G18" s="101"/>
    </row>
    <row r="19" spans="1:7" ht="13.5" customHeight="1">
      <c r="A19" s="93">
        <v>2</v>
      </c>
      <c r="B19" s="94" t="s">
        <v>216</v>
      </c>
      <c r="C19" s="94" t="s">
        <v>217</v>
      </c>
      <c r="D19" s="94" t="s">
        <v>212</v>
      </c>
      <c r="E19" s="95">
        <v>3.84</v>
      </c>
      <c r="F19" s="95"/>
      <c r="G19" s="95"/>
    </row>
    <row r="20" spans="1:7" ht="24" customHeight="1">
      <c r="A20" s="93">
        <v>3</v>
      </c>
      <c r="B20" s="94" t="s">
        <v>218</v>
      </c>
      <c r="C20" s="94" t="s">
        <v>219</v>
      </c>
      <c r="D20" s="94" t="s">
        <v>212</v>
      </c>
      <c r="E20" s="95">
        <v>3.84</v>
      </c>
      <c r="F20" s="95"/>
      <c r="G20" s="95"/>
    </row>
    <row r="21" spans="1:7" ht="24" customHeight="1">
      <c r="A21" s="93">
        <v>4</v>
      </c>
      <c r="B21" s="94" t="s">
        <v>220</v>
      </c>
      <c r="C21" s="94" t="s">
        <v>221</v>
      </c>
      <c r="D21" s="94" t="s">
        <v>212</v>
      </c>
      <c r="E21" s="95">
        <v>3.84</v>
      </c>
      <c r="F21" s="95"/>
      <c r="G21" s="95"/>
    </row>
    <row r="22" spans="1:7" ht="13.5" customHeight="1">
      <c r="A22" s="93">
        <v>5</v>
      </c>
      <c r="B22" s="94" t="s">
        <v>222</v>
      </c>
      <c r="C22" s="94" t="s">
        <v>223</v>
      </c>
      <c r="D22" s="94" t="s">
        <v>212</v>
      </c>
      <c r="E22" s="95">
        <v>3.84</v>
      </c>
      <c r="F22" s="95"/>
      <c r="G22" s="95"/>
    </row>
    <row r="23" spans="1:7" ht="24" customHeight="1">
      <c r="A23" s="93">
        <v>6</v>
      </c>
      <c r="B23" s="94" t="s">
        <v>224</v>
      </c>
      <c r="C23" s="94" t="s">
        <v>225</v>
      </c>
      <c r="D23" s="94" t="s">
        <v>212</v>
      </c>
      <c r="E23" s="95">
        <v>3.84</v>
      </c>
      <c r="F23" s="95"/>
      <c r="G23" s="95"/>
    </row>
    <row r="24" spans="1:7" ht="24" customHeight="1">
      <c r="A24" s="93">
        <v>7</v>
      </c>
      <c r="B24" s="94" t="s">
        <v>226</v>
      </c>
      <c r="C24" s="94" t="s">
        <v>227</v>
      </c>
      <c r="D24" s="94" t="s">
        <v>212</v>
      </c>
      <c r="E24" s="95">
        <v>1.622</v>
      </c>
      <c r="F24" s="95"/>
      <c r="G24" s="95"/>
    </row>
    <row r="25" spans="1:7" ht="13.5" customHeight="1">
      <c r="A25" s="96"/>
      <c r="B25" s="97"/>
      <c r="C25" s="97" t="s">
        <v>228</v>
      </c>
      <c r="D25" s="97"/>
      <c r="E25" s="98">
        <v>1.622</v>
      </c>
      <c r="F25" s="98"/>
      <c r="G25" s="98"/>
    </row>
    <row r="26" spans="1:7" ht="13.5" customHeight="1">
      <c r="A26" s="102">
        <v>8</v>
      </c>
      <c r="B26" s="103" t="s">
        <v>229</v>
      </c>
      <c r="C26" s="103" t="s">
        <v>230</v>
      </c>
      <c r="D26" s="103" t="s">
        <v>231</v>
      </c>
      <c r="E26" s="104">
        <v>2.92</v>
      </c>
      <c r="F26" s="104"/>
      <c r="G26" s="104"/>
    </row>
    <row r="27" spans="1:7" ht="13.5" customHeight="1">
      <c r="A27" s="96"/>
      <c r="B27" s="97"/>
      <c r="C27" s="97" t="s">
        <v>232</v>
      </c>
      <c r="D27" s="97"/>
      <c r="E27" s="98">
        <v>2.92</v>
      </c>
      <c r="F27" s="98"/>
      <c r="G27" s="98"/>
    </row>
    <row r="28" spans="1:7" ht="28.5" customHeight="1">
      <c r="A28" s="90"/>
      <c r="B28" s="91" t="s">
        <v>202</v>
      </c>
      <c r="C28" s="91" t="s">
        <v>233</v>
      </c>
      <c r="D28" s="91"/>
      <c r="E28" s="92"/>
      <c r="F28" s="92"/>
      <c r="G28" s="92"/>
    </row>
    <row r="29" spans="1:7" ht="24" customHeight="1">
      <c r="A29" s="93">
        <v>9</v>
      </c>
      <c r="B29" s="94" t="s">
        <v>234</v>
      </c>
      <c r="C29" s="94" t="s">
        <v>235</v>
      </c>
      <c r="D29" s="94" t="s">
        <v>107</v>
      </c>
      <c r="E29" s="95">
        <v>1</v>
      </c>
      <c r="F29" s="95"/>
      <c r="G29" s="95"/>
    </row>
    <row r="30" spans="1:7" ht="24" customHeight="1">
      <c r="A30" s="93">
        <v>10</v>
      </c>
      <c r="B30" s="94" t="s">
        <v>236</v>
      </c>
      <c r="C30" s="94" t="s">
        <v>237</v>
      </c>
      <c r="D30" s="94" t="s">
        <v>85</v>
      </c>
      <c r="E30" s="95">
        <v>7.945</v>
      </c>
      <c r="F30" s="95"/>
      <c r="G30" s="95"/>
    </row>
    <row r="31" spans="1:7" ht="13.5" customHeight="1">
      <c r="A31" s="96"/>
      <c r="B31" s="97"/>
      <c r="C31" s="97" t="s">
        <v>238</v>
      </c>
      <c r="D31" s="97"/>
      <c r="E31" s="98">
        <v>7.945</v>
      </c>
      <c r="F31" s="98"/>
      <c r="G31" s="98"/>
    </row>
    <row r="32" spans="1:7" ht="28.5" customHeight="1">
      <c r="A32" s="90"/>
      <c r="B32" s="91" t="s">
        <v>205</v>
      </c>
      <c r="C32" s="91" t="s">
        <v>239</v>
      </c>
      <c r="D32" s="91"/>
      <c r="E32" s="92"/>
      <c r="F32" s="92"/>
      <c r="G32" s="92"/>
    </row>
    <row r="33" spans="1:7" ht="13.5" customHeight="1">
      <c r="A33" s="93">
        <v>11</v>
      </c>
      <c r="B33" s="94" t="s">
        <v>240</v>
      </c>
      <c r="C33" s="94" t="s">
        <v>241</v>
      </c>
      <c r="D33" s="94" t="s">
        <v>85</v>
      </c>
      <c r="E33" s="95">
        <v>23.98</v>
      </c>
      <c r="F33" s="95"/>
      <c r="G33" s="95"/>
    </row>
    <row r="34" spans="1:7" ht="13.5" customHeight="1">
      <c r="A34" s="96"/>
      <c r="B34" s="97"/>
      <c r="C34" s="97" t="s">
        <v>242</v>
      </c>
      <c r="D34" s="97"/>
      <c r="E34" s="98">
        <v>8.3</v>
      </c>
      <c r="F34" s="98"/>
      <c r="G34" s="98"/>
    </row>
    <row r="35" spans="1:7" ht="13.5" customHeight="1">
      <c r="A35" s="96"/>
      <c r="B35" s="97"/>
      <c r="C35" s="97" t="s">
        <v>243</v>
      </c>
      <c r="D35" s="97"/>
      <c r="E35" s="98">
        <v>10.78</v>
      </c>
      <c r="F35" s="98"/>
      <c r="G35" s="98"/>
    </row>
    <row r="36" spans="1:7" ht="13.5" customHeight="1">
      <c r="A36" s="96"/>
      <c r="B36" s="97"/>
      <c r="C36" s="97" t="s">
        <v>244</v>
      </c>
      <c r="D36" s="97"/>
      <c r="E36" s="98">
        <v>4.9</v>
      </c>
      <c r="F36" s="98"/>
      <c r="G36" s="98"/>
    </row>
    <row r="37" spans="1:7" ht="13.5" customHeight="1">
      <c r="A37" s="99"/>
      <c r="B37" s="100"/>
      <c r="C37" s="100" t="s">
        <v>215</v>
      </c>
      <c r="D37" s="100"/>
      <c r="E37" s="101">
        <v>23.98</v>
      </c>
      <c r="F37" s="101"/>
      <c r="G37" s="101"/>
    </row>
    <row r="38" spans="1:7" ht="13.5" customHeight="1">
      <c r="A38" s="93">
        <v>12</v>
      </c>
      <c r="B38" s="94" t="s">
        <v>245</v>
      </c>
      <c r="C38" s="94" t="s">
        <v>246</v>
      </c>
      <c r="D38" s="94" t="s">
        <v>85</v>
      </c>
      <c r="E38" s="95">
        <v>40.52</v>
      </c>
      <c r="F38" s="95"/>
      <c r="G38" s="95"/>
    </row>
    <row r="39" spans="1:7" ht="13.5" customHeight="1">
      <c r="A39" s="96"/>
      <c r="B39" s="97"/>
      <c r="C39" s="97" t="s">
        <v>247</v>
      </c>
      <c r="D39" s="97"/>
      <c r="E39" s="98">
        <v>32.22</v>
      </c>
      <c r="F39" s="98"/>
      <c r="G39" s="98"/>
    </row>
    <row r="40" spans="1:7" ht="13.5" customHeight="1">
      <c r="A40" s="96"/>
      <c r="B40" s="97"/>
      <c r="C40" s="97" t="s">
        <v>248</v>
      </c>
      <c r="D40" s="97"/>
      <c r="E40" s="98">
        <v>8.3</v>
      </c>
      <c r="F40" s="98"/>
      <c r="G40" s="98"/>
    </row>
    <row r="41" spans="1:7" ht="13.5" customHeight="1">
      <c r="A41" s="99"/>
      <c r="B41" s="100"/>
      <c r="C41" s="100" t="s">
        <v>215</v>
      </c>
      <c r="D41" s="100"/>
      <c r="E41" s="101">
        <v>40.52</v>
      </c>
      <c r="F41" s="101"/>
      <c r="G41" s="101"/>
    </row>
    <row r="42" spans="1:7" ht="24" customHeight="1">
      <c r="A42" s="93">
        <v>13</v>
      </c>
      <c r="B42" s="94" t="s">
        <v>249</v>
      </c>
      <c r="C42" s="94" t="s">
        <v>250</v>
      </c>
      <c r="D42" s="94" t="s">
        <v>85</v>
      </c>
      <c r="E42" s="95">
        <v>40.52</v>
      </c>
      <c r="F42" s="95"/>
      <c r="G42" s="95"/>
    </row>
    <row r="43" spans="1:7" ht="24" customHeight="1">
      <c r="A43" s="93">
        <v>14</v>
      </c>
      <c r="B43" s="94" t="s">
        <v>251</v>
      </c>
      <c r="C43" s="94" t="s">
        <v>252</v>
      </c>
      <c r="D43" s="94" t="s">
        <v>85</v>
      </c>
      <c r="E43" s="95">
        <v>40.52</v>
      </c>
      <c r="F43" s="95"/>
      <c r="G43" s="95"/>
    </row>
    <row r="44" spans="1:7" ht="24" customHeight="1">
      <c r="A44" s="93">
        <v>15</v>
      </c>
      <c r="B44" s="94" t="s">
        <v>253</v>
      </c>
      <c r="C44" s="94" t="s">
        <v>254</v>
      </c>
      <c r="D44" s="94" t="s">
        <v>85</v>
      </c>
      <c r="E44" s="95">
        <v>40.52</v>
      </c>
      <c r="F44" s="95"/>
      <c r="G44" s="95"/>
    </row>
    <row r="45" spans="1:7" ht="24" customHeight="1">
      <c r="A45" s="93">
        <v>16</v>
      </c>
      <c r="B45" s="94" t="s">
        <v>255</v>
      </c>
      <c r="C45" s="94" t="s">
        <v>256</v>
      </c>
      <c r="D45" s="94" t="s">
        <v>212</v>
      </c>
      <c r="E45" s="95">
        <v>1.379</v>
      </c>
      <c r="F45" s="95"/>
      <c r="G45" s="95"/>
    </row>
    <row r="46" spans="1:7" ht="13.5" customHeight="1">
      <c r="A46" s="96"/>
      <c r="B46" s="97"/>
      <c r="C46" s="97" t="s">
        <v>257</v>
      </c>
      <c r="D46" s="97"/>
      <c r="E46" s="98">
        <v>1.229</v>
      </c>
      <c r="F46" s="98"/>
      <c r="G46" s="98"/>
    </row>
    <row r="47" spans="1:7" ht="13.5" customHeight="1">
      <c r="A47" s="96"/>
      <c r="B47" s="97"/>
      <c r="C47" s="97" t="s">
        <v>258</v>
      </c>
      <c r="D47" s="97"/>
      <c r="E47" s="98">
        <v>0.15</v>
      </c>
      <c r="F47" s="98"/>
      <c r="G47" s="98"/>
    </row>
    <row r="48" spans="1:7" ht="13.5" customHeight="1">
      <c r="A48" s="99"/>
      <c r="B48" s="100"/>
      <c r="C48" s="100" t="s">
        <v>215</v>
      </c>
      <c r="D48" s="100"/>
      <c r="E48" s="101">
        <v>1.379</v>
      </c>
      <c r="F48" s="101"/>
      <c r="G48" s="101"/>
    </row>
    <row r="49" spans="1:7" ht="13.5" customHeight="1">
      <c r="A49" s="93">
        <v>17</v>
      </c>
      <c r="B49" s="94" t="s">
        <v>259</v>
      </c>
      <c r="C49" s="94" t="s">
        <v>260</v>
      </c>
      <c r="D49" s="94" t="s">
        <v>85</v>
      </c>
      <c r="E49" s="95">
        <v>1.18</v>
      </c>
      <c r="F49" s="95"/>
      <c r="G49" s="95"/>
    </row>
    <row r="50" spans="1:7" ht="13.5" customHeight="1">
      <c r="A50" s="96"/>
      <c r="B50" s="97"/>
      <c r="C50" s="97" t="s">
        <v>261</v>
      </c>
      <c r="D50" s="97"/>
      <c r="E50" s="98">
        <v>1.18</v>
      </c>
      <c r="F50" s="98"/>
      <c r="G50" s="98"/>
    </row>
    <row r="51" spans="1:7" ht="13.5" customHeight="1">
      <c r="A51" s="93">
        <v>18</v>
      </c>
      <c r="B51" s="94" t="s">
        <v>262</v>
      </c>
      <c r="C51" s="94" t="s">
        <v>263</v>
      </c>
      <c r="D51" s="94" t="s">
        <v>85</v>
      </c>
      <c r="E51" s="95">
        <v>1.18</v>
      </c>
      <c r="F51" s="95"/>
      <c r="G51" s="95"/>
    </row>
    <row r="52" spans="1:7" ht="24" customHeight="1">
      <c r="A52" s="93">
        <v>19</v>
      </c>
      <c r="B52" s="94" t="s">
        <v>264</v>
      </c>
      <c r="C52" s="94" t="s">
        <v>265</v>
      </c>
      <c r="D52" s="94" t="s">
        <v>231</v>
      </c>
      <c r="E52" s="95">
        <v>0.128</v>
      </c>
      <c r="F52" s="95"/>
      <c r="G52" s="95"/>
    </row>
    <row r="53" spans="1:7" ht="13.5" customHeight="1">
      <c r="A53" s="96"/>
      <c r="B53" s="97"/>
      <c r="C53" s="97" t="s">
        <v>266</v>
      </c>
      <c r="D53" s="97"/>
      <c r="E53" s="98">
        <v>0.128</v>
      </c>
      <c r="F53" s="98"/>
      <c r="G53" s="98"/>
    </row>
    <row r="54" spans="1:7" ht="24" customHeight="1">
      <c r="A54" s="93">
        <v>20</v>
      </c>
      <c r="B54" s="94" t="s">
        <v>267</v>
      </c>
      <c r="C54" s="94" t="s">
        <v>268</v>
      </c>
      <c r="D54" s="94" t="s">
        <v>85</v>
      </c>
      <c r="E54" s="95">
        <v>8.3</v>
      </c>
      <c r="F54" s="95"/>
      <c r="G54" s="95"/>
    </row>
    <row r="55" spans="1:7" ht="13.5" customHeight="1">
      <c r="A55" s="96"/>
      <c r="B55" s="97"/>
      <c r="C55" s="97" t="s">
        <v>269</v>
      </c>
      <c r="D55" s="97"/>
      <c r="E55" s="98">
        <v>8.3</v>
      </c>
      <c r="F55" s="98"/>
      <c r="G55" s="98"/>
    </row>
    <row r="56" spans="1:7" ht="24" customHeight="1">
      <c r="A56" s="102">
        <v>21</v>
      </c>
      <c r="B56" s="103" t="s">
        <v>270</v>
      </c>
      <c r="C56" s="103" t="s">
        <v>271</v>
      </c>
      <c r="D56" s="103" t="s">
        <v>9</v>
      </c>
      <c r="E56" s="104">
        <v>5</v>
      </c>
      <c r="F56" s="104"/>
      <c r="G56" s="104"/>
    </row>
    <row r="57" spans="1:7" ht="13.5" customHeight="1">
      <c r="A57" s="93">
        <v>22</v>
      </c>
      <c r="B57" s="94" t="s">
        <v>272</v>
      </c>
      <c r="C57" s="94" t="s">
        <v>273</v>
      </c>
      <c r="D57" s="94" t="s">
        <v>85</v>
      </c>
      <c r="E57" s="95">
        <v>8.3</v>
      </c>
      <c r="F57" s="95"/>
      <c r="G57" s="95"/>
    </row>
    <row r="58" spans="1:7" ht="24" customHeight="1">
      <c r="A58" s="93">
        <v>23</v>
      </c>
      <c r="B58" s="94" t="s">
        <v>274</v>
      </c>
      <c r="C58" s="94" t="s">
        <v>275</v>
      </c>
      <c r="D58" s="94" t="s">
        <v>3</v>
      </c>
      <c r="E58" s="95">
        <v>1</v>
      </c>
      <c r="F58" s="95"/>
      <c r="G58" s="95"/>
    </row>
    <row r="59" spans="1:7" ht="28.5" customHeight="1">
      <c r="A59" s="90"/>
      <c r="B59" s="91" t="s">
        <v>276</v>
      </c>
      <c r="C59" s="91" t="s">
        <v>277</v>
      </c>
      <c r="D59" s="91"/>
      <c r="E59" s="92"/>
      <c r="F59" s="92"/>
      <c r="G59" s="92"/>
    </row>
    <row r="60" spans="1:7" ht="13.5" customHeight="1">
      <c r="A60" s="93">
        <v>24</v>
      </c>
      <c r="B60" s="94" t="s">
        <v>278</v>
      </c>
      <c r="C60" s="94" t="s">
        <v>279</v>
      </c>
      <c r="D60" s="94" t="s">
        <v>85</v>
      </c>
      <c r="E60" s="95">
        <v>2.5</v>
      </c>
      <c r="F60" s="95"/>
      <c r="G60" s="95"/>
    </row>
    <row r="61" spans="1:7" ht="13.5" customHeight="1">
      <c r="A61" s="96"/>
      <c r="B61" s="97"/>
      <c r="C61" s="97" t="s">
        <v>280</v>
      </c>
      <c r="D61" s="97"/>
      <c r="E61" s="98">
        <v>2.5</v>
      </c>
      <c r="F61" s="98"/>
      <c r="G61" s="98"/>
    </row>
    <row r="62" spans="1:7" ht="24" customHeight="1">
      <c r="A62" s="93">
        <v>25</v>
      </c>
      <c r="B62" s="94" t="s">
        <v>281</v>
      </c>
      <c r="C62" s="94" t="s">
        <v>282</v>
      </c>
      <c r="D62" s="94" t="s">
        <v>85</v>
      </c>
      <c r="E62" s="95">
        <v>8.3</v>
      </c>
      <c r="F62" s="95"/>
      <c r="G62" s="95"/>
    </row>
    <row r="63" spans="1:7" ht="13.5" customHeight="1">
      <c r="A63" s="96"/>
      <c r="B63" s="97"/>
      <c r="C63" s="97" t="s">
        <v>242</v>
      </c>
      <c r="D63" s="97"/>
      <c r="E63" s="98">
        <v>8.3</v>
      </c>
      <c r="F63" s="98"/>
      <c r="G63" s="98"/>
    </row>
    <row r="64" spans="1:7" ht="24" customHeight="1">
      <c r="A64" s="93">
        <v>26</v>
      </c>
      <c r="B64" s="94" t="s">
        <v>283</v>
      </c>
      <c r="C64" s="94" t="s">
        <v>284</v>
      </c>
      <c r="D64" s="94" t="s">
        <v>85</v>
      </c>
      <c r="E64" s="95">
        <v>8.3</v>
      </c>
      <c r="F64" s="95"/>
      <c r="G64" s="95"/>
    </row>
    <row r="65" spans="1:7" ht="34.5" customHeight="1">
      <c r="A65" s="93">
        <v>27</v>
      </c>
      <c r="B65" s="94" t="s">
        <v>285</v>
      </c>
      <c r="C65" s="94" t="s">
        <v>286</v>
      </c>
      <c r="D65" s="94" t="s">
        <v>212</v>
      </c>
      <c r="E65" s="95">
        <v>2.259</v>
      </c>
      <c r="F65" s="95"/>
      <c r="G65" s="95"/>
    </row>
    <row r="66" spans="1:7" ht="13.5" customHeight="1">
      <c r="A66" s="96"/>
      <c r="B66" s="97"/>
      <c r="C66" s="97" t="s">
        <v>287</v>
      </c>
      <c r="D66" s="97"/>
      <c r="E66" s="98">
        <v>1.909</v>
      </c>
      <c r="F66" s="98"/>
      <c r="G66" s="98"/>
    </row>
    <row r="67" spans="1:7" ht="13.5" customHeight="1">
      <c r="A67" s="96"/>
      <c r="B67" s="97"/>
      <c r="C67" s="97" t="s">
        <v>288</v>
      </c>
      <c r="D67" s="97"/>
      <c r="E67" s="98">
        <v>0.35</v>
      </c>
      <c r="F67" s="98"/>
      <c r="G67" s="98"/>
    </row>
    <row r="68" spans="1:7" ht="13.5" customHeight="1">
      <c r="A68" s="99"/>
      <c r="B68" s="100"/>
      <c r="C68" s="100" t="s">
        <v>215</v>
      </c>
      <c r="D68" s="100"/>
      <c r="E68" s="101">
        <v>2.259</v>
      </c>
      <c r="F68" s="101"/>
      <c r="G68" s="101"/>
    </row>
    <row r="69" spans="1:7" ht="13.5" customHeight="1">
      <c r="A69" s="93">
        <v>28</v>
      </c>
      <c r="B69" s="94" t="s">
        <v>289</v>
      </c>
      <c r="C69" s="94" t="s">
        <v>290</v>
      </c>
      <c r="D69" s="94" t="s">
        <v>85</v>
      </c>
      <c r="E69" s="95">
        <v>3.075</v>
      </c>
      <c r="F69" s="95"/>
      <c r="G69" s="95"/>
    </row>
    <row r="70" spans="1:7" ht="13.5" customHeight="1">
      <c r="A70" s="96"/>
      <c r="B70" s="97"/>
      <c r="C70" s="97" t="s">
        <v>291</v>
      </c>
      <c r="D70" s="97"/>
      <c r="E70" s="98">
        <v>3.075</v>
      </c>
      <c r="F70" s="98"/>
      <c r="G70" s="98"/>
    </row>
    <row r="71" spans="1:7" ht="24" customHeight="1">
      <c r="A71" s="93">
        <v>29</v>
      </c>
      <c r="B71" s="94" t="s">
        <v>292</v>
      </c>
      <c r="C71" s="94" t="s">
        <v>293</v>
      </c>
      <c r="D71" s="94" t="s">
        <v>85</v>
      </c>
      <c r="E71" s="95">
        <v>24.6</v>
      </c>
      <c r="F71" s="95"/>
      <c r="G71" s="95"/>
    </row>
    <row r="72" spans="1:7" ht="13.5" customHeight="1">
      <c r="A72" s="96"/>
      <c r="B72" s="97"/>
      <c r="C72" s="97" t="s">
        <v>294</v>
      </c>
      <c r="D72" s="97"/>
      <c r="E72" s="98">
        <v>16.3</v>
      </c>
      <c r="F72" s="98"/>
      <c r="G72" s="98"/>
    </row>
    <row r="73" spans="1:7" ht="13.5" customHeight="1">
      <c r="A73" s="96"/>
      <c r="B73" s="97"/>
      <c r="C73" s="97" t="s">
        <v>295</v>
      </c>
      <c r="D73" s="97"/>
      <c r="E73" s="98">
        <v>8.3</v>
      </c>
      <c r="F73" s="98"/>
      <c r="G73" s="98"/>
    </row>
    <row r="74" spans="1:7" ht="13.5" customHeight="1">
      <c r="A74" s="99"/>
      <c r="B74" s="100"/>
      <c r="C74" s="100" t="s">
        <v>215</v>
      </c>
      <c r="D74" s="100"/>
      <c r="E74" s="101">
        <v>24.6</v>
      </c>
      <c r="F74" s="101"/>
      <c r="G74" s="101"/>
    </row>
    <row r="75" spans="1:7" ht="13.5" customHeight="1">
      <c r="A75" s="93">
        <v>30</v>
      </c>
      <c r="B75" s="94" t="s">
        <v>296</v>
      </c>
      <c r="C75" s="94" t="s">
        <v>297</v>
      </c>
      <c r="D75" s="94" t="s">
        <v>231</v>
      </c>
      <c r="E75" s="95">
        <v>9.484</v>
      </c>
      <c r="F75" s="95"/>
      <c r="G75" s="95"/>
    </row>
    <row r="76" spans="1:7" ht="24" customHeight="1">
      <c r="A76" s="93">
        <v>31</v>
      </c>
      <c r="B76" s="94" t="s">
        <v>298</v>
      </c>
      <c r="C76" s="94" t="s">
        <v>299</v>
      </c>
      <c r="D76" s="94" t="s">
        <v>231</v>
      </c>
      <c r="E76" s="95">
        <v>9.484</v>
      </c>
      <c r="F76" s="95"/>
      <c r="G76" s="95"/>
    </row>
    <row r="77" spans="1:7" ht="24" customHeight="1">
      <c r="A77" s="93">
        <v>32</v>
      </c>
      <c r="B77" s="94" t="s">
        <v>300</v>
      </c>
      <c r="C77" s="94" t="s">
        <v>301</v>
      </c>
      <c r="D77" s="94" t="s">
        <v>231</v>
      </c>
      <c r="E77" s="95">
        <v>9.484</v>
      </c>
      <c r="F77" s="95"/>
      <c r="G77" s="95"/>
    </row>
    <row r="78" spans="1:7" ht="24" customHeight="1">
      <c r="A78" s="93">
        <v>33</v>
      </c>
      <c r="B78" s="94" t="s">
        <v>302</v>
      </c>
      <c r="C78" s="94" t="s">
        <v>303</v>
      </c>
      <c r="D78" s="94" t="s">
        <v>231</v>
      </c>
      <c r="E78" s="95">
        <v>9.484</v>
      </c>
      <c r="F78" s="95"/>
      <c r="G78" s="95"/>
    </row>
    <row r="79" spans="1:7" ht="24" customHeight="1">
      <c r="A79" s="93">
        <v>34</v>
      </c>
      <c r="B79" s="94" t="s">
        <v>304</v>
      </c>
      <c r="C79" s="94" t="s">
        <v>305</v>
      </c>
      <c r="D79" s="94" t="s">
        <v>231</v>
      </c>
      <c r="E79" s="95">
        <v>9.484</v>
      </c>
      <c r="F79" s="95"/>
      <c r="G79" s="95"/>
    </row>
    <row r="80" spans="1:7" ht="28.5" customHeight="1">
      <c r="A80" s="90"/>
      <c r="B80" s="91" t="s">
        <v>306</v>
      </c>
      <c r="C80" s="91" t="s">
        <v>307</v>
      </c>
      <c r="D80" s="91"/>
      <c r="E80" s="92"/>
      <c r="F80" s="92"/>
      <c r="G80" s="92"/>
    </row>
    <row r="81" spans="1:7" ht="24" customHeight="1">
      <c r="A81" s="93">
        <v>35</v>
      </c>
      <c r="B81" s="94" t="s">
        <v>308</v>
      </c>
      <c r="C81" s="94" t="s">
        <v>309</v>
      </c>
      <c r="D81" s="94" t="s">
        <v>231</v>
      </c>
      <c r="E81" s="95">
        <v>9.484</v>
      </c>
      <c r="F81" s="95"/>
      <c r="G81" s="95"/>
    </row>
    <row r="82" spans="1:7" ht="30.75" customHeight="1">
      <c r="A82" s="87"/>
      <c r="B82" s="88" t="s">
        <v>310</v>
      </c>
      <c r="C82" s="88" t="s">
        <v>311</v>
      </c>
      <c r="D82" s="88"/>
      <c r="E82" s="89"/>
      <c r="F82" s="89"/>
      <c r="G82" s="89"/>
    </row>
    <row r="83" spans="1:7" ht="28.5" customHeight="1">
      <c r="A83" s="90"/>
      <c r="B83" s="91" t="s">
        <v>312</v>
      </c>
      <c r="C83" s="91" t="s">
        <v>313</v>
      </c>
      <c r="D83" s="91"/>
      <c r="E83" s="92"/>
      <c r="F83" s="92"/>
      <c r="G83" s="92"/>
    </row>
    <row r="84" spans="1:7" ht="24" customHeight="1">
      <c r="A84" s="93">
        <v>36</v>
      </c>
      <c r="B84" s="94" t="s">
        <v>314</v>
      </c>
      <c r="C84" s="94" t="s">
        <v>315</v>
      </c>
      <c r="D84" s="94" t="s">
        <v>85</v>
      </c>
      <c r="E84" s="95">
        <v>12.005</v>
      </c>
      <c r="F84" s="95"/>
      <c r="G84" s="95"/>
    </row>
    <row r="85" spans="1:7" ht="24" customHeight="1">
      <c r="A85" s="102">
        <v>37</v>
      </c>
      <c r="B85" s="103" t="s">
        <v>316</v>
      </c>
      <c r="C85" s="103" t="s">
        <v>317</v>
      </c>
      <c r="D85" s="103" t="s">
        <v>9</v>
      </c>
      <c r="E85" s="104">
        <v>15.187</v>
      </c>
      <c r="F85" s="104"/>
      <c r="G85" s="104"/>
    </row>
    <row r="86" spans="1:7" ht="13.5" customHeight="1">
      <c r="A86" s="99"/>
      <c r="B86" s="100"/>
      <c r="C86" s="100" t="s">
        <v>318</v>
      </c>
      <c r="D86" s="100"/>
      <c r="E86" s="101">
        <v>15.187</v>
      </c>
      <c r="F86" s="101"/>
      <c r="G86" s="101"/>
    </row>
    <row r="87" spans="1:7" ht="24" customHeight="1">
      <c r="A87" s="93">
        <v>38</v>
      </c>
      <c r="B87" s="94" t="s">
        <v>319</v>
      </c>
      <c r="C87" s="94" t="s">
        <v>320</v>
      </c>
      <c r="D87" s="94" t="s">
        <v>85</v>
      </c>
      <c r="E87" s="95">
        <v>13.206</v>
      </c>
      <c r="F87" s="95"/>
      <c r="G87" s="95"/>
    </row>
    <row r="88" spans="1:7" ht="13.5" customHeight="1">
      <c r="A88" s="96"/>
      <c r="B88" s="97"/>
      <c r="C88" s="97" t="s">
        <v>321</v>
      </c>
      <c r="D88" s="97"/>
      <c r="E88" s="98">
        <v>13.206</v>
      </c>
      <c r="F88" s="98"/>
      <c r="G88" s="98"/>
    </row>
    <row r="89" spans="1:7" ht="24" customHeight="1">
      <c r="A89" s="102">
        <v>39</v>
      </c>
      <c r="B89" s="103" t="s">
        <v>322</v>
      </c>
      <c r="C89" s="103" t="s">
        <v>323</v>
      </c>
      <c r="D89" s="103" t="s">
        <v>85</v>
      </c>
      <c r="E89" s="104">
        <v>15.187</v>
      </c>
      <c r="F89" s="104"/>
      <c r="G89" s="104"/>
    </row>
    <row r="90" spans="1:7" ht="13.5" customHeight="1">
      <c r="A90" s="99"/>
      <c r="B90" s="100"/>
      <c r="C90" s="100" t="s">
        <v>318</v>
      </c>
      <c r="D90" s="100"/>
      <c r="E90" s="101">
        <v>15.187</v>
      </c>
      <c r="F90" s="101"/>
      <c r="G90" s="101"/>
    </row>
    <row r="91" spans="1:7" ht="24" customHeight="1">
      <c r="A91" s="93">
        <v>40</v>
      </c>
      <c r="B91" s="94" t="s">
        <v>324</v>
      </c>
      <c r="C91" s="94" t="s">
        <v>325</v>
      </c>
      <c r="D91" s="94" t="s">
        <v>2</v>
      </c>
      <c r="E91" s="95">
        <v>1.342</v>
      </c>
      <c r="F91" s="95"/>
      <c r="G91" s="95"/>
    </row>
    <row r="92" spans="1:7" ht="28.5" customHeight="1">
      <c r="A92" s="90"/>
      <c r="B92" s="91" t="s">
        <v>326</v>
      </c>
      <c r="C92" s="91" t="s">
        <v>327</v>
      </c>
      <c r="D92" s="91"/>
      <c r="E92" s="92"/>
      <c r="F92" s="92"/>
      <c r="G92" s="92"/>
    </row>
    <row r="93" spans="1:7" ht="13.5" customHeight="1">
      <c r="A93" s="93">
        <v>41</v>
      </c>
      <c r="B93" s="94" t="s">
        <v>328</v>
      </c>
      <c r="C93" s="94" t="s">
        <v>329</v>
      </c>
      <c r="D93" s="94" t="s">
        <v>1</v>
      </c>
      <c r="E93" s="95">
        <v>3</v>
      </c>
      <c r="F93" s="95"/>
      <c r="G93" s="95"/>
    </row>
    <row r="94" spans="1:7" ht="24" customHeight="1">
      <c r="A94" s="93">
        <v>42</v>
      </c>
      <c r="B94" s="94" t="s">
        <v>330</v>
      </c>
      <c r="C94" s="94" t="s">
        <v>331</v>
      </c>
      <c r="D94" s="94" t="s">
        <v>3</v>
      </c>
      <c r="E94" s="95">
        <v>2</v>
      </c>
      <c r="F94" s="95"/>
      <c r="G94" s="95"/>
    </row>
    <row r="95" spans="1:7" ht="24" customHeight="1">
      <c r="A95" s="93">
        <v>43</v>
      </c>
      <c r="B95" s="94" t="s">
        <v>332</v>
      </c>
      <c r="C95" s="94" t="s">
        <v>333</v>
      </c>
      <c r="D95" s="94" t="s">
        <v>3</v>
      </c>
      <c r="E95" s="95">
        <v>1</v>
      </c>
      <c r="F95" s="95"/>
      <c r="G95" s="95"/>
    </row>
    <row r="96" spans="1:7" ht="13.5" customHeight="1">
      <c r="A96" s="102">
        <v>44</v>
      </c>
      <c r="B96" s="103" t="s">
        <v>334</v>
      </c>
      <c r="C96" s="103" t="s">
        <v>335</v>
      </c>
      <c r="D96" s="103" t="s">
        <v>3</v>
      </c>
      <c r="E96" s="104">
        <v>1</v>
      </c>
      <c r="F96" s="104"/>
      <c r="G96" s="104"/>
    </row>
    <row r="97" spans="1:7" ht="28.5" customHeight="1">
      <c r="A97" s="90"/>
      <c r="B97" s="91" t="s">
        <v>336</v>
      </c>
      <c r="C97" s="91" t="s">
        <v>337</v>
      </c>
      <c r="D97" s="91"/>
      <c r="E97" s="92"/>
      <c r="F97" s="92"/>
      <c r="G97" s="92"/>
    </row>
    <row r="98" spans="1:7" ht="13.5" customHeight="1">
      <c r="A98" s="93">
        <v>45</v>
      </c>
      <c r="B98" s="94" t="s">
        <v>338</v>
      </c>
      <c r="C98" s="94" t="s">
        <v>339</v>
      </c>
      <c r="D98" s="94" t="s">
        <v>1</v>
      </c>
      <c r="E98" s="95">
        <v>11.2</v>
      </c>
      <c r="F98" s="95"/>
      <c r="G98" s="95"/>
    </row>
    <row r="99" spans="1:7" ht="13.5" customHeight="1">
      <c r="A99" s="96"/>
      <c r="B99" s="97"/>
      <c r="C99" s="97" t="s">
        <v>340</v>
      </c>
      <c r="D99" s="97"/>
      <c r="E99" s="98">
        <v>10.7</v>
      </c>
      <c r="F99" s="98"/>
      <c r="G99" s="98"/>
    </row>
    <row r="100" spans="1:7" ht="13.5" customHeight="1">
      <c r="A100" s="96"/>
      <c r="B100" s="97"/>
      <c r="C100" s="97" t="s">
        <v>341</v>
      </c>
      <c r="D100" s="97"/>
      <c r="E100" s="98">
        <v>0.5</v>
      </c>
      <c r="F100" s="98"/>
      <c r="G100" s="98"/>
    </row>
    <row r="101" spans="1:7" ht="13.5" customHeight="1">
      <c r="A101" s="99"/>
      <c r="B101" s="100"/>
      <c r="C101" s="100" t="s">
        <v>215</v>
      </c>
      <c r="D101" s="100"/>
      <c r="E101" s="101">
        <v>11.2</v>
      </c>
      <c r="F101" s="101"/>
      <c r="G101" s="101"/>
    </row>
    <row r="102" spans="1:7" ht="24" customHeight="1">
      <c r="A102" s="93">
        <v>46</v>
      </c>
      <c r="B102" s="94" t="s">
        <v>342</v>
      </c>
      <c r="C102" s="94" t="s">
        <v>343</v>
      </c>
      <c r="D102" s="94" t="s">
        <v>85</v>
      </c>
      <c r="E102" s="95">
        <v>8.3</v>
      </c>
      <c r="F102" s="95"/>
      <c r="G102" s="95"/>
    </row>
    <row r="103" spans="1:7" ht="13.5" customHeight="1">
      <c r="A103" s="96"/>
      <c r="B103" s="97"/>
      <c r="C103" s="97" t="s">
        <v>242</v>
      </c>
      <c r="D103" s="97"/>
      <c r="E103" s="98">
        <v>8.3</v>
      </c>
      <c r="F103" s="98"/>
      <c r="G103" s="98"/>
    </row>
    <row r="104" spans="1:7" ht="13.5" customHeight="1">
      <c r="A104" s="102">
        <v>47</v>
      </c>
      <c r="B104" s="103" t="s">
        <v>344</v>
      </c>
      <c r="C104" s="103" t="s">
        <v>345</v>
      </c>
      <c r="D104" s="103" t="s">
        <v>85</v>
      </c>
      <c r="E104" s="104">
        <v>9.046</v>
      </c>
      <c r="F104" s="104"/>
      <c r="G104" s="104"/>
    </row>
    <row r="105" spans="1:7" ht="13.5" customHeight="1">
      <c r="A105" s="96"/>
      <c r="B105" s="97"/>
      <c r="C105" s="97" t="s">
        <v>346</v>
      </c>
      <c r="D105" s="97"/>
      <c r="E105" s="98">
        <v>8.546</v>
      </c>
      <c r="F105" s="98"/>
      <c r="G105" s="98"/>
    </row>
    <row r="106" spans="1:7" ht="13.5" customHeight="1">
      <c r="A106" s="96"/>
      <c r="B106" s="97"/>
      <c r="C106" s="97" t="s">
        <v>347</v>
      </c>
      <c r="D106" s="97"/>
      <c r="E106" s="98">
        <v>0.5</v>
      </c>
      <c r="F106" s="98"/>
      <c r="G106" s="98"/>
    </row>
    <row r="107" spans="1:7" ht="13.5" customHeight="1">
      <c r="A107" s="99"/>
      <c r="B107" s="100"/>
      <c r="C107" s="100" t="s">
        <v>215</v>
      </c>
      <c r="D107" s="100"/>
      <c r="E107" s="101">
        <v>9.046</v>
      </c>
      <c r="F107" s="101"/>
      <c r="G107" s="101"/>
    </row>
    <row r="108" spans="1:7" ht="24" customHeight="1">
      <c r="A108" s="93">
        <v>48</v>
      </c>
      <c r="B108" s="94" t="s">
        <v>348</v>
      </c>
      <c r="C108" s="94" t="s">
        <v>349</v>
      </c>
      <c r="D108" s="94" t="s">
        <v>2</v>
      </c>
      <c r="E108" s="95">
        <v>2.92</v>
      </c>
      <c r="F108" s="95"/>
      <c r="G108" s="95"/>
    </row>
    <row r="109" spans="1:7" ht="28.5" customHeight="1">
      <c r="A109" s="90"/>
      <c r="B109" s="91" t="s">
        <v>350</v>
      </c>
      <c r="C109" s="91" t="s">
        <v>351</v>
      </c>
      <c r="D109" s="91"/>
      <c r="E109" s="92"/>
      <c r="F109" s="92"/>
      <c r="G109" s="92"/>
    </row>
    <row r="110" spans="1:7" ht="24" customHeight="1">
      <c r="A110" s="93">
        <v>49</v>
      </c>
      <c r="B110" s="94" t="s">
        <v>352</v>
      </c>
      <c r="C110" s="94" t="s">
        <v>353</v>
      </c>
      <c r="D110" s="94" t="s">
        <v>85</v>
      </c>
      <c r="E110" s="95">
        <v>2.688</v>
      </c>
      <c r="F110" s="95"/>
      <c r="G110" s="95"/>
    </row>
    <row r="111" spans="1:7" ht="13.5" customHeight="1">
      <c r="A111" s="96"/>
      <c r="B111" s="97"/>
      <c r="C111" s="97" t="s">
        <v>354</v>
      </c>
      <c r="D111" s="97"/>
      <c r="E111" s="98">
        <v>2.688</v>
      </c>
      <c r="F111" s="98"/>
      <c r="G111" s="98"/>
    </row>
    <row r="112" spans="1:7" ht="24" customHeight="1">
      <c r="A112" s="93">
        <v>50</v>
      </c>
      <c r="B112" s="94" t="s">
        <v>355</v>
      </c>
      <c r="C112" s="94" t="s">
        <v>356</v>
      </c>
      <c r="D112" s="94" t="s">
        <v>85</v>
      </c>
      <c r="E112" s="95">
        <v>2.688</v>
      </c>
      <c r="F112" s="95"/>
      <c r="G112" s="95"/>
    </row>
    <row r="113" spans="1:7" ht="28.5" customHeight="1">
      <c r="A113" s="90"/>
      <c r="B113" s="91" t="s">
        <v>357</v>
      </c>
      <c r="C113" s="91" t="s">
        <v>358</v>
      </c>
      <c r="D113" s="91"/>
      <c r="E113" s="92"/>
      <c r="F113" s="92"/>
      <c r="G113" s="92"/>
    </row>
    <row r="114" spans="1:7" ht="24" customHeight="1">
      <c r="A114" s="93">
        <v>51</v>
      </c>
      <c r="B114" s="94" t="s">
        <v>359</v>
      </c>
      <c r="C114" s="94" t="s">
        <v>360</v>
      </c>
      <c r="D114" s="94" t="s">
        <v>85</v>
      </c>
      <c r="E114" s="95">
        <v>8.3</v>
      </c>
      <c r="F114" s="95"/>
      <c r="G114" s="95"/>
    </row>
    <row r="115" spans="1:7" ht="13.5" customHeight="1">
      <c r="A115" s="96"/>
      <c r="B115" s="97"/>
      <c r="C115" s="97" t="s">
        <v>269</v>
      </c>
      <c r="D115" s="97"/>
      <c r="E115" s="98">
        <v>8.3</v>
      </c>
      <c r="F115" s="98"/>
      <c r="G115" s="98"/>
    </row>
    <row r="116" spans="1:7" ht="34.5" customHeight="1">
      <c r="A116" s="93">
        <v>52</v>
      </c>
      <c r="B116" s="94" t="s">
        <v>361</v>
      </c>
      <c r="C116" s="94" t="s">
        <v>362</v>
      </c>
      <c r="D116" s="94" t="s">
        <v>85</v>
      </c>
      <c r="E116" s="95">
        <v>43.66</v>
      </c>
      <c r="F116" s="95"/>
      <c r="G116" s="95"/>
    </row>
    <row r="117" spans="1:7" ht="34.5" customHeight="1">
      <c r="A117" s="93">
        <v>53</v>
      </c>
      <c r="B117" s="94" t="s">
        <v>363</v>
      </c>
      <c r="C117" s="94" t="s">
        <v>364</v>
      </c>
      <c r="D117" s="94" t="s">
        <v>85</v>
      </c>
      <c r="E117" s="95">
        <v>43.66</v>
      </c>
      <c r="F117" s="95"/>
      <c r="G117" s="95"/>
    </row>
    <row r="118" spans="1:7" ht="13.5" customHeight="1">
      <c r="A118" s="96"/>
      <c r="B118" s="97"/>
      <c r="C118" s="97" t="s">
        <v>365</v>
      </c>
      <c r="D118" s="97"/>
      <c r="E118" s="98">
        <v>35.36</v>
      </c>
      <c r="F118" s="98"/>
      <c r="G118" s="98"/>
    </row>
    <row r="119" spans="1:7" ht="13.5" customHeight="1">
      <c r="A119" s="96"/>
      <c r="B119" s="97"/>
      <c r="C119" s="97" t="s">
        <v>269</v>
      </c>
      <c r="D119" s="97"/>
      <c r="E119" s="98">
        <v>8.3</v>
      </c>
      <c r="F119" s="98"/>
      <c r="G119" s="98"/>
    </row>
    <row r="120" spans="1:7" ht="13.5" customHeight="1">
      <c r="A120" s="99"/>
      <c r="B120" s="100"/>
      <c r="C120" s="100" t="s">
        <v>215</v>
      </c>
      <c r="D120" s="100"/>
      <c r="E120" s="101">
        <v>43.66</v>
      </c>
      <c r="F120" s="101"/>
      <c r="G120" s="101"/>
    </row>
    <row r="121" spans="1:7" ht="30.75" customHeight="1">
      <c r="A121" s="105"/>
      <c r="B121" s="106"/>
      <c r="C121" s="106" t="s">
        <v>366</v>
      </c>
      <c r="D121" s="106"/>
      <c r="E121" s="107"/>
      <c r="F121" s="107"/>
      <c r="G121" s="107"/>
    </row>
  </sheetData>
  <sheetProtection/>
  <mergeCells count="4">
    <mergeCell ref="A1:G1"/>
    <mergeCell ref="A5:C5"/>
    <mergeCell ref="E7:G7"/>
    <mergeCell ref="E8:F8"/>
  </mergeCells>
  <printOptions/>
  <pageMargins left="0.39375001192092896" right="0.39375001192092896" top="0.7875000238418579" bottom="0.7875000238418579" header="0" footer="0"/>
  <pageSetup blackAndWhite="1"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2019-12-03T13:13:10Z</cp:lastPrinted>
  <dcterms:created xsi:type="dcterms:W3CDTF">2005-04-14T10:35:55Z</dcterms:created>
  <dcterms:modified xsi:type="dcterms:W3CDTF">2021-10-18T08:44:55Z</dcterms:modified>
  <cp:category/>
  <cp:version/>
  <cp:contentType/>
  <cp:contentStatus/>
</cp:coreProperties>
</file>